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Ana\ADMINISTRACION 2021-2024\LEY DE INGRESOS 2024\INICIATIVA Y PT LEY DE INGRESOS 2024\"/>
    </mc:Choice>
  </mc:AlternateContent>
  <bookViews>
    <workbookView xWindow="-105" yWindow="-105" windowWidth="23250" windowHeight="12450" activeTab="1"/>
  </bookViews>
  <sheets>
    <sheet name="CRI" sheetId="2" r:id="rId1"/>
    <sheet name="PI" sheetId="5" r:id="rId2"/>
    <sheet name="CALENDARIO" sheetId="4" state="hidden" r:id="rId3"/>
  </sheets>
  <definedNames>
    <definedName name="_xlnm._FilterDatabase" localSheetId="1" hidden="1">PI!$J$6:$J$173</definedName>
    <definedName name="_xlnm.Print_Titles" localSheetId="2">CALENDARIO!$1:$2</definedName>
    <definedName name="_xlnm.Print_Titles" localSheetId="0">CRI!$1:$2</definedName>
    <definedName name="_xlnm.Print_Titles" localSheetId="1">PI!$1:$6</definedName>
  </definedNames>
  <calcPr calcId="152511"/>
</workbook>
</file>

<file path=xl/calcChain.xml><?xml version="1.0" encoding="utf-8"?>
<calcChain xmlns="http://schemas.openxmlformats.org/spreadsheetml/2006/main">
  <c r="W67" i="5" l="1"/>
  <c r="V67" i="5"/>
  <c r="U67" i="5"/>
  <c r="T67" i="5"/>
  <c r="S67" i="5"/>
  <c r="R67" i="5"/>
  <c r="Q67" i="5"/>
  <c r="P67" i="5"/>
  <c r="O67" i="5"/>
  <c r="N67" i="5"/>
  <c r="M67" i="5"/>
  <c r="L67" i="5"/>
  <c r="S99" i="5"/>
  <c r="R99" i="5"/>
  <c r="Q99" i="5"/>
  <c r="P99" i="5"/>
  <c r="O99" i="5"/>
  <c r="N99" i="5"/>
  <c r="M99" i="5"/>
  <c r="Q153" i="5" l="1"/>
  <c r="K143" i="5"/>
  <c r="O139" i="2" s="1"/>
  <c r="K142" i="5"/>
  <c r="O138" i="2" s="1"/>
  <c r="L141" i="5"/>
  <c r="L140" i="5" s="1"/>
  <c r="W141" i="5"/>
  <c r="V141" i="5"/>
  <c r="U141" i="5"/>
  <c r="T141" i="5"/>
  <c r="S141" i="5"/>
  <c r="R141" i="5"/>
  <c r="Q141" i="5"/>
  <c r="P141" i="5"/>
  <c r="O141" i="5"/>
  <c r="N141" i="5"/>
  <c r="M141" i="5"/>
  <c r="M129" i="5"/>
  <c r="P137" i="2" l="1"/>
  <c r="K141" i="5"/>
  <c r="W129" i="5"/>
  <c r="V129" i="5"/>
  <c r="U129" i="5"/>
  <c r="T129" i="5"/>
  <c r="S129" i="5"/>
  <c r="R129" i="5"/>
  <c r="Q129" i="5"/>
  <c r="P129" i="5"/>
  <c r="O129" i="5"/>
  <c r="N129" i="5"/>
  <c r="L129" i="5"/>
  <c r="L128" i="5" s="1"/>
  <c r="K139" i="5"/>
  <c r="O135" i="2" s="1"/>
  <c r="K138" i="5"/>
  <c r="L10" i="5" l="1"/>
  <c r="L82" i="5"/>
  <c r="L31" i="5"/>
  <c r="M171" i="5" l="1"/>
  <c r="M170" i="5" s="1"/>
  <c r="L171" i="5"/>
  <c r="N171" i="5"/>
  <c r="N170" i="5" s="1"/>
  <c r="K149" i="5"/>
  <c r="O145" i="2" s="1"/>
  <c r="L154" i="5"/>
  <c r="L153" i="5" s="1"/>
  <c r="L28" i="5"/>
  <c r="W28" i="5"/>
  <c r="V28" i="5"/>
  <c r="U28" i="5"/>
  <c r="T28" i="5"/>
  <c r="S28" i="5"/>
  <c r="R28" i="5"/>
  <c r="Q28" i="5"/>
  <c r="P28" i="5"/>
  <c r="O28" i="5"/>
  <c r="N28" i="5"/>
  <c r="M28" i="5"/>
  <c r="L26" i="5"/>
  <c r="W151" i="5"/>
  <c r="W150" i="5" s="1"/>
  <c r="V151" i="5"/>
  <c r="V150" i="5" s="1"/>
  <c r="U151" i="5"/>
  <c r="U150" i="5" s="1"/>
  <c r="T151" i="5"/>
  <c r="T150" i="5" s="1"/>
  <c r="S151" i="5"/>
  <c r="R151" i="5"/>
  <c r="R150" i="5" s="1"/>
  <c r="Q151" i="5"/>
  <c r="Q150" i="5" s="1"/>
  <c r="P151" i="5"/>
  <c r="P150" i="5" s="1"/>
  <c r="O151" i="5"/>
  <c r="O150" i="5" s="1"/>
  <c r="N151" i="5"/>
  <c r="N150" i="5" s="1"/>
  <c r="M151" i="5"/>
  <c r="M150" i="5" s="1"/>
  <c r="S150" i="5"/>
  <c r="M154" i="5"/>
  <c r="L151" i="5"/>
  <c r="L150" i="5" s="1"/>
  <c r="L158" i="5"/>
  <c r="K152" i="5"/>
  <c r="O148" i="2" s="1"/>
  <c r="K29" i="5"/>
  <c r="O25" i="2" s="1"/>
  <c r="P24" i="2" s="1"/>
  <c r="K150" i="5" l="1"/>
  <c r="K185" i="5" s="1"/>
  <c r="K28" i="5"/>
  <c r="K151" i="5"/>
  <c r="P147" i="2"/>
  <c r="Q146" i="2" s="1"/>
  <c r="M10" i="5" l="1"/>
  <c r="N10" i="5"/>
  <c r="O10" i="5"/>
  <c r="P10" i="5"/>
  <c r="Q10" i="5"/>
  <c r="R10" i="5"/>
  <c r="S10" i="5"/>
  <c r="T10" i="5"/>
  <c r="U10" i="5"/>
  <c r="V10" i="5"/>
  <c r="W10" i="5"/>
  <c r="M14" i="5"/>
  <c r="M13" i="5" s="1"/>
  <c r="N14" i="5"/>
  <c r="N13" i="5" s="1"/>
  <c r="O14" i="5"/>
  <c r="O13" i="5" s="1"/>
  <c r="P14" i="5"/>
  <c r="P13" i="5" s="1"/>
  <c r="Q14" i="5"/>
  <c r="Q13" i="5" s="1"/>
  <c r="R14" i="5"/>
  <c r="R13" i="5" s="1"/>
  <c r="S14" i="5"/>
  <c r="S13" i="5" s="1"/>
  <c r="T14" i="5"/>
  <c r="T13" i="5" s="1"/>
  <c r="U14" i="5"/>
  <c r="U13" i="5" s="1"/>
  <c r="V14" i="5"/>
  <c r="V13" i="5" s="1"/>
  <c r="W14" i="5"/>
  <c r="W13" i="5" s="1"/>
  <c r="M19" i="5"/>
  <c r="N19" i="5"/>
  <c r="O19" i="5"/>
  <c r="P19" i="5"/>
  <c r="Q19" i="5"/>
  <c r="R19" i="5"/>
  <c r="S19" i="5"/>
  <c r="T19" i="5"/>
  <c r="U19" i="5"/>
  <c r="V19" i="5"/>
  <c r="W19" i="5"/>
  <c r="M21" i="5"/>
  <c r="N21" i="5"/>
  <c r="O21" i="5"/>
  <c r="P21" i="5"/>
  <c r="Q21" i="5"/>
  <c r="R21" i="5"/>
  <c r="S21" i="5"/>
  <c r="T21" i="5"/>
  <c r="U21" i="5"/>
  <c r="V21" i="5"/>
  <c r="W21" i="5"/>
  <c r="M26" i="5"/>
  <c r="N26" i="5"/>
  <c r="O26" i="5"/>
  <c r="P26" i="5"/>
  <c r="Q26" i="5"/>
  <c r="R26" i="5"/>
  <c r="S26" i="5"/>
  <c r="T26" i="5"/>
  <c r="U26" i="5"/>
  <c r="V26" i="5"/>
  <c r="W26" i="5"/>
  <c r="M31" i="5"/>
  <c r="N31" i="5"/>
  <c r="O31" i="5"/>
  <c r="P31" i="5"/>
  <c r="Q31" i="5"/>
  <c r="R31" i="5"/>
  <c r="S31" i="5"/>
  <c r="T31" i="5"/>
  <c r="U31" i="5"/>
  <c r="V31" i="5"/>
  <c r="W31" i="5"/>
  <c r="M34" i="5"/>
  <c r="N34" i="5"/>
  <c r="O34" i="5"/>
  <c r="P34" i="5"/>
  <c r="Q34" i="5"/>
  <c r="R34" i="5"/>
  <c r="S34" i="5"/>
  <c r="T34" i="5"/>
  <c r="U34" i="5"/>
  <c r="V34" i="5"/>
  <c r="W34" i="5"/>
  <c r="M37" i="5"/>
  <c r="N37" i="5"/>
  <c r="O37" i="5"/>
  <c r="P37" i="5"/>
  <c r="Q37" i="5"/>
  <c r="R37" i="5"/>
  <c r="S37" i="5"/>
  <c r="T37" i="5"/>
  <c r="U37" i="5"/>
  <c r="V37" i="5"/>
  <c r="W37" i="5"/>
  <c r="M40" i="5"/>
  <c r="M39" i="5" s="1"/>
  <c r="N40" i="5"/>
  <c r="N39" i="5" s="1"/>
  <c r="O40" i="5"/>
  <c r="O39" i="5" s="1"/>
  <c r="P40" i="5"/>
  <c r="P39" i="5" s="1"/>
  <c r="Q40" i="5"/>
  <c r="Q39" i="5" s="1"/>
  <c r="R40" i="5"/>
  <c r="R39" i="5" s="1"/>
  <c r="S40" i="5"/>
  <c r="S39" i="5" s="1"/>
  <c r="T40" i="5"/>
  <c r="T39" i="5" s="1"/>
  <c r="U40" i="5"/>
  <c r="U39" i="5" s="1"/>
  <c r="V40" i="5"/>
  <c r="V39" i="5" s="1"/>
  <c r="W40" i="5"/>
  <c r="W39" i="5" s="1"/>
  <c r="M54" i="5"/>
  <c r="M53" i="5" s="1"/>
  <c r="N54" i="5"/>
  <c r="N53" i="5" s="1"/>
  <c r="O54" i="5"/>
  <c r="O53" i="5" s="1"/>
  <c r="P54" i="5"/>
  <c r="P53" i="5" s="1"/>
  <c r="Q54" i="5"/>
  <c r="Q53" i="5" s="1"/>
  <c r="R54" i="5"/>
  <c r="R53" i="5" s="1"/>
  <c r="S54" i="5"/>
  <c r="S53" i="5" s="1"/>
  <c r="T54" i="5"/>
  <c r="T53" i="5" s="1"/>
  <c r="U54" i="5"/>
  <c r="U53" i="5" s="1"/>
  <c r="V54" i="5"/>
  <c r="V53" i="5" s="1"/>
  <c r="W54" i="5"/>
  <c r="W53" i="5" s="1"/>
  <c r="M68" i="5"/>
  <c r="N68" i="5"/>
  <c r="O68" i="5"/>
  <c r="P68" i="5"/>
  <c r="Q68" i="5"/>
  <c r="R68" i="5"/>
  <c r="S68" i="5"/>
  <c r="T68" i="5"/>
  <c r="U68" i="5"/>
  <c r="V68" i="5"/>
  <c r="W68" i="5"/>
  <c r="M73" i="5"/>
  <c r="N73" i="5"/>
  <c r="O73" i="5"/>
  <c r="P73" i="5"/>
  <c r="Q73" i="5"/>
  <c r="R73" i="5"/>
  <c r="S73" i="5"/>
  <c r="T73" i="5"/>
  <c r="U73" i="5"/>
  <c r="V73" i="5"/>
  <c r="W73" i="5"/>
  <c r="M76" i="5"/>
  <c r="N76" i="5"/>
  <c r="O76" i="5"/>
  <c r="P76" i="5"/>
  <c r="Q76" i="5"/>
  <c r="R76" i="5"/>
  <c r="S76" i="5"/>
  <c r="T76" i="5"/>
  <c r="U76" i="5"/>
  <c r="V76" i="5"/>
  <c r="W76" i="5"/>
  <c r="M82" i="5"/>
  <c r="N82" i="5"/>
  <c r="O82" i="5"/>
  <c r="P82" i="5"/>
  <c r="Q82" i="5"/>
  <c r="R82" i="5"/>
  <c r="S82" i="5"/>
  <c r="T82" i="5"/>
  <c r="U82" i="5"/>
  <c r="V82" i="5"/>
  <c r="W82" i="5"/>
  <c r="M85" i="5"/>
  <c r="N85" i="5"/>
  <c r="O85" i="5"/>
  <c r="P85" i="5"/>
  <c r="Q85" i="5"/>
  <c r="R85" i="5"/>
  <c r="S85" i="5"/>
  <c r="T85" i="5"/>
  <c r="U85" i="5"/>
  <c r="V85" i="5"/>
  <c r="W85" i="5"/>
  <c r="M100" i="5"/>
  <c r="N100" i="5"/>
  <c r="O100" i="5"/>
  <c r="P100" i="5"/>
  <c r="Q100" i="5"/>
  <c r="R100" i="5"/>
  <c r="S100" i="5"/>
  <c r="T100" i="5"/>
  <c r="U100" i="5"/>
  <c r="V100" i="5"/>
  <c r="W100" i="5"/>
  <c r="M108" i="5"/>
  <c r="N108" i="5"/>
  <c r="O108" i="5"/>
  <c r="P108" i="5"/>
  <c r="Q108" i="5"/>
  <c r="R108" i="5"/>
  <c r="S108" i="5"/>
  <c r="T108" i="5"/>
  <c r="U108" i="5"/>
  <c r="V108" i="5"/>
  <c r="W108" i="5"/>
  <c r="M111" i="5"/>
  <c r="N111" i="5"/>
  <c r="O111" i="5"/>
  <c r="P111" i="5"/>
  <c r="Q111" i="5"/>
  <c r="R111" i="5"/>
  <c r="S111" i="5"/>
  <c r="T111" i="5"/>
  <c r="U111" i="5"/>
  <c r="V111" i="5"/>
  <c r="W111" i="5"/>
  <c r="M116" i="5"/>
  <c r="M115" i="5" s="1"/>
  <c r="N116" i="5"/>
  <c r="N115" i="5" s="1"/>
  <c r="O116" i="5"/>
  <c r="O115" i="5" s="1"/>
  <c r="P116" i="5"/>
  <c r="P115" i="5" s="1"/>
  <c r="Q116" i="5"/>
  <c r="Q115" i="5" s="1"/>
  <c r="R116" i="5"/>
  <c r="R115" i="5" s="1"/>
  <c r="S116" i="5"/>
  <c r="S115" i="5" s="1"/>
  <c r="T116" i="5"/>
  <c r="T115" i="5" s="1"/>
  <c r="U116" i="5"/>
  <c r="U115" i="5" s="1"/>
  <c r="V116" i="5"/>
  <c r="V115" i="5" s="1"/>
  <c r="W116" i="5"/>
  <c r="W115" i="5" s="1"/>
  <c r="M118" i="5"/>
  <c r="N118" i="5"/>
  <c r="O118" i="5"/>
  <c r="P118" i="5"/>
  <c r="Q118" i="5"/>
  <c r="R118" i="5"/>
  <c r="S118" i="5"/>
  <c r="T118" i="5"/>
  <c r="U118" i="5"/>
  <c r="V118" i="5"/>
  <c r="W118" i="5"/>
  <c r="M120" i="5"/>
  <c r="N120" i="5"/>
  <c r="O120" i="5"/>
  <c r="P120" i="5"/>
  <c r="Q120" i="5"/>
  <c r="R120" i="5"/>
  <c r="S120" i="5"/>
  <c r="T120" i="5"/>
  <c r="U120" i="5"/>
  <c r="V120" i="5"/>
  <c r="W120" i="5"/>
  <c r="M123" i="5"/>
  <c r="N123" i="5"/>
  <c r="O123" i="5"/>
  <c r="P123" i="5"/>
  <c r="Q123" i="5"/>
  <c r="R123" i="5"/>
  <c r="S123" i="5"/>
  <c r="T123" i="5"/>
  <c r="U123" i="5"/>
  <c r="V123" i="5"/>
  <c r="W123" i="5"/>
  <c r="M128" i="5"/>
  <c r="N128" i="5"/>
  <c r="O128" i="5"/>
  <c r="P128" i="5"/>
  <c r="Q128" i="5"/>
  <c r="R128" i="5"/>
  <c r="S128" i="5"/>
  <c r="T128" i="5"/>
  <c r="U128" i="5"/>
  <c r="V128" i="5"/>
  <c r="W128" i="5"/>
  <c r="M140" i="5"/>
  <c r="N140" i="5"/>
  <c r="O140" i="5"/>
  <c r="P140" i="5"/>
  <c r="Q140" i="5"/>
  <c r="R140" i="5"/>
  <c r="S140" i="5"/>
  <c r="T140" i="5"/>
  <c r="U140" i="5"/>
  <c r="V140" i="5"/>
  <c r="W140" i="5"/>
  <c r="M147" i="5"/>
  <c r="M146" i="5" s="1"/>
  <c r="N147" i="5"/>
  <c r="N146" i="5" s="1"/>
  <c r="O147" i="5"/>
  <c r="O146" i="5" s="1"/>
  <c r="P147" i="5"/>
  <c r="P146" i="5" s="1"/>
  <c r="Q147" i="5"/>
  <c r="Q146" i="5" s="1"/>
  <c r="R147" i="5"/>
  <c r="R146" i="5" s="1"/>
  <c r="S147" i="5"/>
  <c r="S146" i="5" s="1"/>
  <c r="T147" i="5"/>
  <c r="T146" i="5" s="1"/>
  <c r="U147" i="5"/>
  <c r="U146" i="5" s="1"/>
  <c r="V147" i="5"/>
  <c r="V146" i="5" s="1"/>
  <c r="W147" i="5"/>
  <c r="W146" i="5" s="1"/>
  <c r="M153" i="5"/>
  <c r="N154" i="5"/>
  <c r="N153" i="5" s="1"/>
  <c r="O154" i="5"/>
  <c r="O153" i="5" s="1"/>
  <c r="P154" i="5"/>
  <c r="P153" i="5" s="1"/>
  <c r="Q154" i="5"/>
  <c r="R154" i="5"/>
  <c r="R153" i="5" s="1"/>
  <c r="S154" i="5"/>
  <c r="S153" i="5" s="1"/>
  <c r="T154" i="5"/>
  <c r="T153" i="5" s="1"/>
  <c r="U154" i="5"/>
  <c r="U153" i="5" s="1"/>
  <c r="V154" i="5"/>
  <c r="V153" i="5" s="1"/>
  <c r="W154" i="5"/>
  <c r="W153" i="5" s="1"/>
  <c r="M158" i="5"/>
  <c r="M157" i="5" s="1"/>
  <c r="N158" i="5"/>
  <c r="N157" i="5" s="1"/>
  <c r="O158" i="5"/>
  <c r="O157" i="5" s="1"/>
  <c r="P158" i="5"/>
  <c r="P157" i="5" s="1"/>
  <c r="Q158" i="5"/>
  <c r="Q157" i="5" s="1"/>
  <c r="R158" i="5"/>
  <c r="R157" i="5" s="1"/>
  <c r="S158" i="5"/>
  <c r="S157" i="5" s="1"/>
  <c r="T158" i="5"/>
  <c r="T157" i="5" s="1"/>
  <c r="U158" i="5"/>
  <c r="U157" i="5" s="1"/>
  <c r="V158" i="5"/>
  <c r="V157" i="5" s="1"/>
  <c r="W158" i="5"/>
  <c r="W157" i="5" s="1"/>
  <c r="M164" i="5"/>
  <c r="M163" i="5" s="1"/>
  <c r="M198" i="5" s="1"/>
  <c r="N164" i="5"/>
  <c r="N163" i="5" s="1"/>
  <c r="N198" i="5" s="1"/>
  <c r="O164" i="5"/>
  <c r="O163" i="5" s="1"/>
  <c r="O198" i="5" s="1"/>
  <c r="P164" i="5"/>
  <c r="P163" i="5" s="1"/>
  <c r="P198" i="5" s="1"/>
  <c r="Q164" i="5"/>
  <c r="Q163" i="5" s="1"/>
  <c r="Q198" i="5" s="1"/>
  <c r="R164" i="5"/>
  <c r="R163" i="5" s="1"/>
  <c r="R198" i="5" s="1"/>
  <c r="S164" i="5"/>
  <c r="S163" i="5" s="1"/>
  <c r="S198" i="5" s="1"/>
  <c r="T164" i="5"/>
  <c r="T163" i="5" s="1"/>
  <c r="T198" i="5" s="1"/>
  <c r="U164" i="5"/>
  <c r="U163" i="5" s="1"/>
  <c r="U198" i="5" s="1"/>
  <c r="V164" i="5"/>
  <c r="V163" i="5" s="1"/>
  <c r="V198" i="5" s="1"/>
  <c r="W164" i="5"/>
  <c r="W163" i="5" s="1"/>
  <c r="W198" i="5" s="1"/>
  <c r="O171" i="5"/>
  <c r="P171" i="5"/>
  <c r="P170" i="5" s="1"/>
  <c r="Q171" i="5"/>
  <c r="Q170" i="5" s="1"/>
  <c r="Q199" i="5" s="1"/>
  <c r="R171" i="5"/>
  <c r="R170" i="5" s="1"/>
  <c r="S171" i="5"/>
  <c r="S170" i="5" s="1"/>
  <c r="T171" i="5"/>
  <c r="T170" i="5" s="1"/>
  <c r="U171" i="5"/>
  <c r="U170" i="5" s="1"/>
  <c r="V171" i="5"/>
  <c r="V170" i="5" s="1"/>
  <c r="W171" i="5"/>
  <c r="W170" i="5" s="1"/>
  <c r="W199" i="5" s="1"/>
  <c r="W9" i="5" l="1"/>
  <c r="W191" i="5" s="1"/>
  <c r="P9" i="5"/>
  <c r="P191" i="5" s="1"/>
  <c r="O9" i="5"/>
  <c r="O191" i="5" s="1"/>
  <c r="W125" i="5"/>
  <c r="W197" i="5" s="1"/>
  <c r="R125" i="5"/>
  <c r="R197" i="5" s="1"/>
  <c r="O125" i="5"/>
  <c r="O197" i="5" s="1"/>
  <c r="P125" i="5"/>
  <c r="P197" i="5" s="1"/>
  <c r="V9" i="5"/>
  <c r="V191" i="5" s="1"/>
  <c r="U9" i="5"/>
  <c r="U191" i="5" s="1"/>
  <c r="K153" i="5"/>
  <c r="V125" i="5"/>
  <c r="V197" i="5" s="1"/>
  <c r="T9" i="5"/>
  <c r="T191" i="5" s="1"/>
  <c r="U125" i="5"/>
  <c r="U197" i="5" s="1"/>
  <c r="S9" i="5"/>
  <c r="S191" i="5" s="1"/>
  <c r="Q125" i="5"/>
  <c r="Q197" i="5" s="1"/>
  <c r="O170" i="5"/>
  <c r="O199" i="5" s="1"/>
  <c r="N125" i="5"/>
  <c r="N197" i="5" s="1"/>
  <c r="T125" i="5"/>
  <c r="T197" i="5" s="1"/>
  <c r="R9" i="5"/>
  <c r="R191" i="5" s="1"/>
  <c r="S125" i="5"/>
  <c r="S197" i="5" s="1"/>
  <c r="Q9" i="5"/>
  <c r="Q191" i="5" s="1"/>
  <c r="M9" i="5"/>
  <c r="M125" i="5"/>
  <c r="M197" i="5" s="1"/>
  <c r="N9" i="5"/>
  <c r="N191" i="5" s="1"/>
  <c r="V169" i="5"/>
  <c r="V168" i="5" s="1"/>
  <c r="V199" i="5"/>
  <c r="T169" i="5"/>
  <c r="T168" i="5" s="1"/>
  <c r="T199" i="5"/>
  <c r="R169" i="5"/>
  <c r="R168" i="5" s="1"/>
  <c r="R199" i="5"/>
  <c r="P169" i="5"/>
  <c r="P168" i="5" s="1"/>
  <c r="P199" i="5"/>
  <c r="N169" i="5"/>
  <c r="N168" i="5" s="1"/>
  <c r="N199" i="5"/>
  <c r="U169" i="5"/>
  <c r="U168" i="5" s="1"/>
  <c r="U199" i="5"/>
  <c r="S169" i="5"/>
  <c r="S168" i="5" s="1"/>
  <c r="S199" i="5"/>
  <c r="M169" i="5"/>
  <c r="M168" i="5" s="1"/>
  <c r="M199" i="5"/>
  <c r="U127" i="5"/>
  <c r="U126" i="5" s="1"/>
  <c r="S127" i="5"/>
  <c r="S126" i="5" s="1"/>
  <c r="M127" i="5"/>
  <c r="M126" i="5" s="1"/>
  <c r="Q145" i="5"/>
  <c r="U30" i="5"/>
  <c r="U192" i="5" s="1"/>
  <c r="M30" i="5"/>
  <c r="M192" i="5" s="1"/>
  <c r="T30" i="5"/>
  <c r="T192" i="5" s="1"/>
  <c r="P30" i="5"/>
  <c r="P192" i="5" s="1"/>
  <c r="V30" i="5"/>
  <c r="V192" i="5" s="1"/>
  <c r="R30" i="5"/>
  <c r="R192" i="5" s="1"/>
  <c r="N30" i="5"/>
  <c r="N192" i="5" s="1"/>
  <c r="P36" i="5"/>
  <c r="P193" i="5" s="1"/>
  <c r="U84" i="5"/>
  <c r="U195" i="5" s="1"/>
  <c r="T36" i="5"/>
  <c r="T193" i="5" s="1"/>
  <c r="W30" i="5"/>
  <c r="W192" i="5" s="1"/>
  <c r="S30" i="5"/>
  <c r="S192" i="5" s="1"/>
  <c r="O30" i="5"/>
  <c r="O192" i="5" s="1"/>
  <c r="W114" i="5"/>
  <c r="O114" i="5"/>
  <c r="P162" i="5"/>
  <c r="T75" i="5"/>
  <c r="T194" i="5" s="1"/>
  <c r="P75" i="5"/>
  <c r="P194" i="5" s="1"/>
  <c r="Q30" i="5"/>
  <c r="Q192" i="5" s="1"/>
  <c r="W162" i="5"/>
  <c r="O162" i="5"/>
  <c r="U162" i="5"/>
  <c r="M162" i="5"/>
  <c r="S162" i="5"/>
  <c r="Q169" i="5"/>
  <c r="Q168" i="5" s="1"/>
  <c r="Q162" i="5"/>
  <c r="W169" i="5"/>
  <c r="W168" i="5" s="1"/>
  <c r="O169" i="5"/>
  <c r="O168" i="5" s="1"/>
  <c r="W145" i="5"/>
  <c r="S145" i="5"/>
  <c r="O145" i="5"/>
  <c r="V75" i="5"/>
  <c r="V194" i="5" s="1"/>
  <c r="R75" i="5"/>
  <c r="R194" i="5" s="1"/>
  <c r="N75" i="5"/>
  <c r="N194" i="5" s="1"/>
  <c r="U75" i="5"/>
  <c r="U194" i="5" s="1"/>
  <c r="Q75" i="5"/>
  <c r="Q194" i="5" s="1"/>
  <c r="M75" i="5"/>
  <c r="M194" i="5" s="1"/>
  <c r="S114" i="5"/>
  <c r="U114" i="5"/>
  <c r="Q114" i="5"/>
  <c r="M114" i="5"/>
  <c r="W84" i="5"/>
  <c r="W195" i="5" s="1"/>
  <c r="S84" i="5"/>
  <c r="S195" i="5" s="1"/>
  <c r="O84" i="5"/>
  <c r="O195" i="5" s="1"/>
  <c r="T162" i="5"/>
  <c r="U145" i="5"/>
  <c r="M145" i="5"/>
  <c r="Q127" i="5"/>
  <c r="Q126" i="5" s="1"/>
  <c r="W75" i="5"/>
  <c r="W194" i="5" s="1"/>
  <c r="S75" i="5"/>
  <c r="S194" i="5" s="1"/>
  <c r="O75" i="5"/>
  <c r="O194" i="5" s="1"/>
  <c r="N162" i="5"/>
  <c r="V145" i="5"/>
  <c r="O127" i="5"/>
  <c r="O126" i="5" s="1"/>
  <c r="U36" i="5"/>
  <c r="U193" i="5" s="1"/>
  <c r="M36" i="5"/>
  <c r="M193" i="5" s="1"/>
  <c r="T145" i="5"/>
  <c r="R127" i="5"/>
  <c r="R126" i="5" s="1"/>
  <c r="V114" i="5"/>
  <c r="N114" i="5"/>
  <c r="Q84" i="5"/>
  <c r="Q195" i="5" s="1"/>
  <c r="M84" i="5"/>
  <c r="M195" i="5" s="1"/>
  <c r="T84" i="5"/>
  <c r="T195" i="5" s="1"/>
  <c r="P84" i="5"/>
  <c r="P195" i="5" s="1"/>
  <c r="V36" i="5"/>
  <c r="V193" i="5" s="1"/>
  <c r="N36" i="5"/>
  <c r="N193" i="5" s="1"/>
  <c r="T127" i="5"/>
  <c r="T126" i="5" s="1"/>
  <c r="R162" i="5"/>
  <c r="R145" i="5"/>
  <c r="P127" i="5"/>
  <c r="P126" i="5" s="1"/>
  <c r="T114" i="5"/>
  <c r="W36" i="5"/>
  <c r="W193" i="5" s="1"/>
  <c r="S36" i="5"/>
  <c r="S193" i="5" s="1"/>
  <c r="O36" i="5"/>
  <c r="O193" i="5" s="1"/>
  <c r="V162" i="5"/>
  <c r="N145" i="5"/>
  <c r="W127" i="5"/>
  <c r="W126" i="5" s="1"/>
  <c r="P114" i="5"/>
  <c r="Q36" i="5"/>
  <c r="Q193" i="5" s="1"/>
  <c r="P145" i="5"/>
  <c r="P144" i="5" s="1"/>
  <c r="V127" i="5"/>
  <c r="V126" i="5" s="1"/>
  <c r="N127" i="5"/>
  <c r="N126" i="5" s="1"/>
  <c r="R114" i="5"/>
  <c r="V84" i="5"/>
  <c r="V195" i="5" s="1"/>
  <c r="R84" i="5"/>
  <c r="R195" i="5" s="1"/>
  <c r="N84" i="5"/>
  <c r="N195" i="5" s="1"/>
  <c r="R36" i="5"/>
  <c r="R193" i="5" s="1"/>
  <c r="S144" i="5" l="1"/>
  <c r="R144" i="5"/>
  <c r="V144" i="5"/>
  <c r="W144" i="5"/>
  <c r="M8" i="5"/>
  <c r="M191" i="5"/>
  <c r="T144" i="5"/>
  <c r="N144" i="5"/>
  <c r="M144" i="5"/>
  <c r="U144" i="5"/>
  <c r="O144" i="5"/>
  <c r="Q144" i="5"/>
  <c r="R113" i="5"/>
  <c r="R196" i="5"/>
  <c r="R200" i="5" s="1"/>
  <c r="T113" i="5"/>
  <c r="T196" i="5"/>
  <c r="V113" i="5"/>
  <c r="V196" i="5"/>
  <c r="V200" i="5" s="1"/>
  <c r="M113" i="5"/>
  <c r="M196" i="5"/>
  <c r="U113" i="5"/>
  <c r="U196" i="5"/>
  <c r="U200" i="5" s="1"/>
  <c r="O113" i="5"/>
  <c r="O196" i="5"/>
  <c r="O200" i="5" s="1"/>
  <c r="P113" i="5"/>
  <c r="P196" i="5"/>
  <c r="P200" i="5" s="1"/>
  <c r="N113" i="5"/>
  <c r="N196" i="5"/>
  <c r="N200" i="5" s="1"/>
  <c r="Q113" i="5"/>
  <c r="Q196" i="5"/>
  <c r="Q200" i="5" s="1"/>
  <c r="S113" i="5"/>
  <c r="S196" i="5"/>
  <c r="S200" i="5" s="1"/>
  <c r="W113" i="5"/>
  <c r="W196" i="5"/>
  <c r="W200" i="5" s="1"/>
  <c r="V8" i="5"/>
  <c r="V7" i="5" s="1"/>
  <c r="R8" i="5"/>
  <c r="V173" i="5"/>
  <c r="N8" i="5"/>
  <c r="Q173" i="5"/>
  <c r="Q8" i="5"/>
  <c r="O8" i="5"/>
  <c r="O173" i="5"/>
  <c r="N173" i="5"/>
  <c r="U8" i="5"/>
  <c r="U173" i="5"/>
  <c r="S8" i="5"/>
  <c r="S173" i="5"/>
  <c r="P8" i="5"/>
  <c r="P173" i="5"/>
  <c r="W8" i="5"/>
  <c r="W173" i="5"/>
  <c r="R173" i="5"/>
  <c r="M173" i="5"/>
  <c r="T8" i="5"/>
  <c r="T173" i="5"/>
  <c r="T7" i="5" l="1"/>
  <c r="R7" i="5"/>
  <c r="M200" i="5"/>
  <c r="M7" i="5"/>
  <c r="W7" i="5"/>
  <c r="P7" i="5"/>
  <c r="S7" i="5"/>
  <c r="U7" i="5"/>
  <c r="Q7" i="5"/>
  <c r="O7" i="5"/>
  <c r="N7" i="5"/>
  <c r="T200" i="5"/>
  <c r="L170" i="5"/>
  <c r="L199" i="5" s="1"/>
  <c r="K199" i="5" s="1"/>
  <c r="L164" i="5"/>
  <c r="L163" i="5" s="1"/>
  <c r="L198" i="5" s="1"/>
  <c r="K198" i="5" s="1"/>
  <c r="L157" i="5"/>
  <c r="L147" i="5"/>
  <c r="K147" i="5" s="1"/>
  <c r="K140" i="5"/>
  <c r="K182" i="5" s="1"/>
  <c r="L123" i="5"/>
  <c r="K123" i="5" s="1"/>
  <c r="L120" i="5"/>
  <c r="K120" i="5" s="1"/>
  <c r="L118" i="5"/>
  <c r="K118" i="5" s="1"/>
  <c r="L116" i="5"/>
  <c r="K116" i="5" s="1"/>
  <c r="L111" i="5"/>
  <c r="K111" i="5" s="1"/>
  <c r="L108" i="5"/>
  <c r="K108" i="5" s="1"/>
  <c r="L100" i="5"/>
  <c r="K100" i="5" s="1"/>
  <c r="L85" i="5"/>
  <c r="K85" i="5" s="1"/>
  <c r="K82" i="5"/>
  <c r="L76" i="5"/>
  <c r="L73" i="5"/>
  <c r="K73" i="5" s="1"/>
  <c r="L68" i="5"/>
  <c r="K68" i="5" s="1"/>
  <c r="L54" i="5"/>
  <c r="L53" i="5" s="1"/>
  <c r="K53" i="5" s="1"/>
  <c r="L40" i="5"/>
  <c r="L37" i="5"/>
  <c r="K37" i="5" s="1"/>
  <c r="L34" i="5"/>
  <c r="K26" i="5"/>
  <c r="L21" i="5"/>
  <c r="K21" i="5" s="1"/>
  <c r="L19" i="5"/>
  <c r="L14" i="5"/>
  <c r="K10" i="5"/>
  <c r="K6" i="5"/>
  <c r="K172" i="5"/>
  <c r="K167" i="5"/>
  <c r="K166" i="5"/>
  <c r="K165" i="5"/>
  <c r="K161" i="5"/>
  <c r="K160" i="5"/>
  <c r="K159" i="5"/>
  <c r="K158" i="5"/>
  <c r="K156" i="5"/>
  <c r="K155" i="5"/>
  <c r="K148" i="5"/>
  <c r="O144" i="2" s="1"/>
  <c r="K137" i="5"/>
  <c r="O133" i="2" s="1"/>
  <c r="K136" i="5"/>
  <c r="O132" i="2" s="1"/>
  <c r="K135" i="5"/>
  <c r="O131" i="2" s="1"/>
  <c r="K134" i="5"/>
  <c r="O130" i="2" s="1"/>
  <c r="K133" i="5"/>
  <c r="O129" i="2" s="1"/>
  <c r="K132" i="5"/>
  <c r="O128" i="2" s="1"/>
  <c r="K131" i="5"/>
  <c r="O127" i="2" s="1"/>
  <c r="K130" i="5"/>
  <c r="O126" i="2" s="1"/>
  <c r="K124" i="5"/>
  <c r="K122" i="5"/>
  <c r="K121" i="5"/>
  <c r="K119" i="5"/>
  <c r="K117" i="5"/>
  <c r="K112" i="5"/>
  <c r="K110" i="5"/>
  <c r="K109" i="5"/>
  <c r="O105" i="2" s="1"/>
  <c r="K107" i="5"/>
  <c r="K106" i="5"/>
  <c r="K105" i="5"/>
  <c r="K104" i="5"/>
  <c r="K103" i="5"/>
  <c r="K102" i="5"/>
  <c r="K101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3" i="5"/>
  <c r="K81" i="5"/>
  <c r="K80" i="5"/>
  <c r="K79" i="5"/>
  <c r="O75" i="2" s="1"/>
  <c r="K78" i="5"/>
  <c r="K77" i="5"/>
  <c r="O73" i="2" s="1"/>
  <c r="K74" i="5"/>
  <c r="K72" i="5"/>
  <c r="K71" i="5"/>
  <c r="K70" i="5"/>
  <c r="K69" i="5"/>
  <c r="K67" i="5"/>
  <c r="K66" i="5"/>
  <c r="K65" i="5"/>
  <c r="K64" i="5"/>
  <c r="K63" i="5"/>
  <c r="K62" i="5"/>
  <c r="O58" i="2" s="1"/>
  <c r="K61" i="5"/>
  <c r="K60" i="5"/>
  <c r="O56" i="2" s="1"/>
  <c r="K59" i="5"/>
  <c r="K58" i="5"/>
  <c r="O54" i="2" s="1"/>
  <c r="K57" i="5"/>
  <c r="K56" i="5"/>
  <c r="K55" i="5"/>
  <c r="K52" i="5"/>
  <c r="K51" i="5"/>
  <c r="K50" i="5"/>
  <c r="K49" i="5"/>
  <c r="K48" i="5"/>
  <c r="K47" i="5"/>
  <c r="K46" i="5"/>
  <c r="K45" i="5"/>
  <c r="K44" i="5"/>
  <c r="O40" i="2" s="1"/>
  <c r="K43" i="5"/>
  <c r="O39" i="2" s="1"/>
  <c r="K42" i="5"/>
  <c r="O38" i="2" s="1"/>
  <c r="K41" i="5"/>
  <c r="O37" i="2" s="1"/>
  <c r="K38" i="5"/>
  <c r="O34" i="2" s="1"/>
  <c r="K35" i="5"/>
  <c r="K33" i="5"/>
  <c r="K32" i="5"/>
  <c r="K27" i="5"/>
  <c r="K25" i="5"/>
  <c r="K24" i="5"/>
  <c r="K23" i="5"/>
  <c r="K22" i="5"/>
  <c r="K20" i="5"/>
  <c r="K18" i="5"/>
  <c r="K17" i="5"/>
  <c r="K16" i="5"/>
  <c r="K15" i="5"/>
  <c r="K12" i="5"/>
  <c r="O8" i="2" s="1"/>
  <c r="K11" i="5"/>
  <c r="O7" i="2" s="1"/>
  <c r="K34" i="5" l="1"/>
  <c r="L30" i="5"/>
  <c r="L39" i="5"/>
  <c r="K39" i="5" s="1"/>
  <c r="K40" i="5"/>
  <c r="K129" i="5"/>
  <c r="K14" i="5"/>
  <c r="L13" i="5"/>
  <c r="L9" i="5" s="1"/>
  <c r="K19" i="5"/>
  <c r="O83" i="2"/>
  <c r="O86" i="2"/>
  <c r="O101" i="2"/>
  <c r="O106" i="2"/>
  <c r="O51" i="2"/>
  <c r="O18" i="2"/>
  <c r="O52" i="2"/>
  <c r="O11" i="2"/>
  <c r="O12" i="2"/>
  <c r="O14" i="2"/>
  <c r="O20" i="2"/>
  <c r="O23" i="2"/>
  <c r="P22" i="2" s="1"/>
  <c r="O29" i="2"/>
  <c r="O42" i="2"/>
  <c r="O44" i="2"/>
  <c r="O46" i="2"/>
  <c r="O48" i="2"/>
  <c r="O60" i="2"/>
  <c r="O62" i="2"/>
  <c r="O65" i="2"/>
  <c r="O67" i="2"/>
  <c r="O70" i="2"/>
  <c r="O74" i="2"/>
  <c r="O76" i="2"/>
  <c r="O79" i="2"/>
  <c r="O85" i="2"/>
  <c r="O89" i="2"/>
  <c r="O91" i="2"/>
  <c r="O93" i="2"/>
  <c r="O95" i="2"/>
  <c r="O98" i="2"/>
  <c r="O100" i="2"/>
  <c r="O102" i="2"/>
  <c r="O108" i="2"/>
  <c r="O115" i="2"/>
  <c r="O118" i="2"/>
  <c r="O151" i="2"/>
  <c r="O156" i="2"/>
  <c r="O161" i="2"/>
  <c r="O13" i="2"/>
  <c r="O16" i="2"/>
  <c r="O19" i="2"/>
  <c r="O21" i="2"/>
  <c r="O28" i="2"/>
  <c r="O31" i="2"/>
  <c r="O41" i="2"/>
  <c r="O43" i="2"/>
  <c r="O45" i="2"/>
  <c r="O47" i="2"/>
  <c r="O53" i="2"/>
  <c r="O55" i="2"/>
  <c r="O57" i="2"/>
  <c r="O59" i="2"/>
  <c r="O61" i="2"/>
  <c r="O63" i="2"/>
  <c r="O66" i="2"/>
  <c r="O68" i="2"/>
  <c r="O77" i="2"/>
  <c r="O82" i="2"/>
  <c r="O84" i="2"/>
  <c r="O88" i="2"/>
  <c r="O90" i="2"/>
  <c r="O92" i="2"/>
  <c r="O94" i="2"/>
  <c r="O97" i="2"/>
  <c r="O99" i="2"/>
  <c r="O103" i="2"/>
  <c r="O113" i="2"/>
  <c r="O117" i="2"/>
  <c r="O120" i="2"/>
  <c r="O152" i="2"/>
  <c r="O155" i="2"/>
  <c r="O157" i="2"/>
  <c r="O168" i="2"/>
  <c r="K171" i="5"/>
  <c r="K154" i="5"/>
  <c r="O162" i="2"/>
  <c r="O87" i="2"/>
  <c r="O134" i="2"/>
  <c r="P125" i="2" s="1"/>
  <c r="L115" i="5"/>
  <c r="K115" i="5" s="1"/>
  <c r="O163" i="2"/>
  <c r="L75" i="5"/>
  <c r="K164" i="5"/>
  <c r="K31" i="5"/>
  <c r="K54" i="5"/>
  <c r="L162" i="5"/>
  <c r="K162" i="5" s="1"/>
  <c r="K186" i="5" s="1"/>
  <c r="K163" i="5"/>
  <c r="K76" i="5"/>
  <c r="L127" i="5"/>
  <c r="K128" i="5"/>
  <c r="K170" i="5"/>
  <c r="L169" i="5"/>
  <c r="L146" i="5"/>
  <c r="K157" i="5"/>
  <c r="L84" i="5"/>
  <c r="L36" i="5" l="1"/>
  <c r="L8" i="5" s="1"/>
  <c r="L125" i="5"/>
  <c r="K125" i="5" s="1"/>
  <c r="L145" i="5"/>
  <c r="L144" i="5" s="1"/>
  <c r="K146" i="5"/>
  <c r="O169" i="2"/>
  <c r="K9" i="5"/>
  <c r="K84" i="5"/>
  <c r="L195" i="5"/>
  <c r="K195" i="5" s="1"/>
  <c r="K75" i="5"/>
  <c r="L194" i="5"/>
  <c r="K194" i="5" s="1"/>
  <c r="K30" i="5"/>
  <c r="L192" i="5"/>
  <c r="K192" i="5" s="1"/>
  <c r="L114" i="5"/>
  <c r="L196" i="5" s="1"/>
  <c r="K196" i="5" s="1"/>
  <c r="K13" i="5"/>
  <c r="L191" i="5"/>
  <c r="K191" i="5" s="1"/>
  <c r="L168" i="5"/>
  <c r="K168" i="5" s="1"/>
  <c r="K169" i="5"/>
  <c r="K127" i="5"/>
  <c r="K181" i="5" s="1"/>
  <c r="L126" i="5"/>
  <c r="K126" i="5" s="1"/>
  <c r="K36" i="5" l="1"/>
  <c r="L193" i="5"/>
  <c r="K193" i="5" s="1"/>
  <c r="K114" i="5"/>
  <c r="L173" i="5"/>
  <c r="K173" i="5" s="1"/>
  <c r="K4" i="5" s="1"/>
  <c r="L113" i="5"/>
  <c r="K113" i="5" s="1"/>
  <c r="K144" i="5"/>
  <c r="K145" i="5"/>
  <c r="K184" i="5" s="1"/>
  <c r="K183" i="5" s="1"/>
  <c r="L197" i="5"/>
  <c r="K197" i="5" s="1"/>
  <c r="K179" i="5"/>
  <c r="K200" i="5" l="1"/>
  <c r="K180" i="5"/>
  <c r="L200" i="5"/>
  <c r="L7" i="5"/>
  <c r="K7" i="5" s="1"/>
  <c r="K8" i="5"/>
  <c r="K178" i="5" s="1"/>
  <c r="K177" i="5" l="1"/>
  <c r="K187" i="5" s="1"/>
  <c r="K201" i="5" s="1"/>
  <c r="P160" i="2"/>
  <c r="Q159" i="2" s="1"/>
  <c r="Q158" i="2" s="1"/>
  <c r="P154" i="2"/>
  <c r="Q153" i="2" s="1"/>
  <c r="N181" i="2" s="1"/>
  <c r="P150" i="2"/>
  <c r="P149" i="2" s="1"/>
  <c r="P116" i="2"/>
  <c r="P119" i="2"/>
  <c r="P114" i="2"/>
  <c r="P104" i="2"/>
  <c r="P81" i="2"/>
  <c r="P96" i="2"/>
  <c r="P72" i="2"/>
  <c r="N182" i="2" l="1"/>
  <c r="P36" i="2"/>
  <c r="P35" i="2" s="1"/>
  <c r="P124" i="2"/>
  <c r="Q123" i="2" s="1"/>
  <c r="N177" i="2" s="1"/>
  <c r="Q136" i="2" l="1"/>
  <c r="Q122" i="2" l="1"/>
  <c r="N178" i="2"/>
  <c r="P10" i="2"/>
  <c r="P9" i="2" s="1"/>
  <c r="P50" i="2"/>
  <c r="P49" i="2" s="1"/>
  <c r="P143" i="2"/>
  <c r="P142" i="2" s="1"/>
  <c r="P6" i="2"/>
  <c r="P15" i="2"/>
  <c r="P17" i="2"/>
  <c r="P27" i="2"/>
  <c r="P30" i="2"/>
  <c r="P33" i="2"/>
  <c r="P64" i="2"/>
  <c r="P69" i="2"/>
  <c r="P78" i="2"/>
  <c r="Q71" i="2" s="1"/>
  <c r="P107" i="2"/>
  <c r="Q80" i="2" s="1"/>
  <c r="P112" i="2"/>
  <c r="P167" i="2"/>
  <c r="N5" i="4"/>
  <c r="N6" i="4"/>
  <c r="N9" i="4"/>
  <c r="N10" i="4"/>
  <c r="N11" i="4"/>
  <c r="N12" i="4"/>
  <c r="N14" i="4"/>
  <c r="N22" i="4"/>
  <c r="N16" i="4"/>
  <c r="N17" i="4"/>
  <c r="N18" i="4"/>
  <c r="N19" i="4"/>
  <c r="N20" i="4"/>
  <c r="N34" i="4"/>
  <c r="N36" i="4"/>
  <c r="N37" i="4"/>
  <c r="N38" i="4"/>
  <c r="N39" i="4"/>
  <c r="N40" i="4"/>
  <c r="N41" i="4"/>
  <c r="N42" i="4"/>
  <c r="N43" i="4"/>
  <c r="N44" i="4"/>
  <c r="N45" i="4"/>
  <c r="N46" i="4"/>
  <c r="N47" i="4"/>
  <c r="N49" i="4"/>
  <c r="N50" i="4"/>
  <c r="N51" i="4"/>
  <c r="N52" i="4"/>
  <c r="N53" i="4"/>
  <c r="N54" i="4"/>
  <c r="N55" i="4"/>
  <c r="N56" i="4"/>
  <c r="N57" i="4"/>
  <c r="N59" i="4"/>
  <c r="N60" i="4"/>
  <c r="N61" i="4"/>
  <c r="N62" i="4"/>
  <c r="N65" i="4"/>
  <c r="N119" i="4"/>
  <c r="N121" i="4"/>
  <c r="Z130" i="4"/>
  <c r="O130" i="4"/>
  <c r="P130" i="4"/>
  <c r="Q130" i="4"/>
  <c r="R130" i="4"/>
  <c r="S130" i="4"/>
  <c r="T130" i="4"/>
  <c r="U130" i="4"/>
  <c r="V130" i="4"/>
  <c r="W130" i="4"/>
  <c r="X130" i="4"/>
  <c r="Y130" i="4"/>
  <c r="N24" i="4"/>
  <c r="N28" i="4"/>
  <c r="N29" i="4"/>
  <c r="N31" i="4"/>
  <c r="N63" i="4"/>
  <c r="N68" i="4"/>
  <c r="N69" i="4"/>
  <c r="N70" i="4"/>
  <c r="N71" i="4"/>
  <c r="N72" i="4"/>
  <c r="N73" i="4"/>
  <c r="N75" i="4"/>
  <c r="N77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5" i="4"/>
  <c r="N97" i="4"/>
  <c r="N100" i="4"/>
  <c r="N102" i="4"/>
  <c r="N103" i="4"/>
  <c r="N104" i="4"/>
  <c r="N105" i="4"/>
  <c r="N108" i="4"/>
  <c r="N109" i="4"/>
  <c r="N110" i="4"/>
  <c r="N111" i="4"/>
  <c r="N112" i="4"/>
  <c r="N113" i="4"/>
  <c r="N114" i="4"/>
  <c r="N115" i="4"/>
  <c r="N116" i="4"/>
  <c r="N117" i="4"/>
  <c r="N118" i="4"/>
  <c r="N122" i="4"/>
  <c r="N124" i="4"/>
  <c r="N125" i="4"/>
  <c r="N126" i="4"/>
  <c r="N129" i="4"/>
  <c r="Q5" i="2" l="1"/>
  <c r="N130" i="4"/>
  <c r="P111" i="2"/>
  <c r="P169" i="2" s="1"/>
  <c r="Q110" i="2"/>
  <c r="Q109" i="2" s="1"/>
  <c r="N176" i="2" s="1"/>
  <c r="Q166" i="2"/>
  <c r="Q165" i="2" s="1"/>
  <c r="N175" i="2" s="1"/>
  <c r="Q32" i="2"/>
  <c r="Q141" i="2"/>
  <c r="Q26" i="2"/>
  <c r="Q140" i="2" l="1"/>
  <c r="Q121" i="2" s="1"/>
  <c r="Q164" i="2"/>
  <c r="N180" i="2"/>
  <c r="O179" i="2" s="1"/>
  <c r="Q4" i="2"/>
  <c r="Q3" i="2" l="1"/>
  <c r="Q169" i="2" s="1"/>
  <c r="N174" i="2"/>
  <c r="O173" i="2" s="1"/>
  <c r="O183" i="2" s="1"/>
</calcChain>
</file>

<file path=xl/comments1.xml><?xml version="1.0" encoding="utf-8"?>
<comments xmlns="http://schemas.openxmlformats.org/spreadsheetml/2006/main">
  <authors>
    <author>Francisco García Espinosa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Favor de capturar datos únicamente en las celdas de color de la hoja PI, y no en esta hoja.</t>
        </r>
      </text>
    </comment>
  </commentList>
</comments>
</file>

<file path=xl/comments2.xml><?xml version="1.0" encoding="utf-8"?>
<comments xmlns="http://schemas.openxmlformats.org/spreadsheetml/2006/main">
  <authors>
    <author>Francisco García Espinosa</author>
  </authors>
  <commentList>
    <comment ref="I3" authorId="0" shapeId="0">
      <text>
        <r>
          <rPr>
            <b/>
            <sz val="9"/>
            <color indexed="81"/>
            <rFont val="Tahoma"/>
            <family val="2"/>
          </rPr>
          <t>Sustituir las xxx por el nombre del municipio.</t>
        </r>
      </text>
    </comment>
    <comment ref="L11" authorId="0" shapeId="0">
      <text>
        <r>
          <rPr>
            <b/>
            <sz val="9"/>
            <color indexed="81"/>
            <rFont val="Tahoma"/>
            <family val="2"/>
          </rPr>
          <t>Favor de capturar en las celdas de color rosa. Utilice un máximo de 2 decimales.</t>
        </r>
      </text>
    </comment>
  </commentList>
</comments>
</file>

<file path=xl/sharedStrings.xml><?xml version="1.0" encoding="utf-8"?>
<sst xmlns="http://schemas.openxmlformats.org/spreadsheetml/2006/main" count="1459" uniqueCount="331">
  <si>
    <t>C R I</t>
  </si>
  <si>
    <t>CONCEPTOS DE INGRESOS</t>
  </si>
  <si>
    <t>R</t>
  </si>
  <si>
    <t>T</t>
  </si>
  <si>
    <t xml:space="preserve">CL </t>
  </si>
  <si>
    <t>CO</t>
  </si>
  <si>
    <t>DETALLE</t>
  </si>
  <si>
    <t>SUMA</t>
  </si>
  <si>
    <t>TOTAL</t>
  </si>
  <si>
    <t>0</t>
  </si>
  <si>
    <t>IMPUESTOS.</t>
  </si>
  <si>
    <t>1</t>
  </si>
  <si>
    <t>Impuestos Sobre los Ingresos.</t>
  </si>
  <si>
    <t>Impuesto sobre rifas, loterías, concursos o sorteos.</t>
  </si>
  <si>
    <t>2</t>
  </si>
  <si>
    <t>Impuesto sobre espectáculos públicos.</t>
  </si>
  <si>
    <t>Impuestos Sobre el Patrimonio.</t>
  </si>
  <si>
    <t>Impuesto predial.</t>
  </si>
  <si>
    <t>Impuesto Predial Urbano.</t>
  </si>
  <si>
    <t>Impuesto Predial Rústico.</t>
  </si>
  <si>
    <t>3</t>
  </si>
  <si>
    <t>Impuesto Predial Ejidal y Comunal.</t>
  </si>
  <si>
    <t>Impuesto sobre lotes baldíos sin bardear o falta de banquetas.</t>
  </si>
  <si>
    <t>Impuesto Sobre la Producción, el Consumo y las Transacciones.</t>
  </si>
  <si>
    <t>7</t>
  </si>
  <si>
    <t>Accesorios de Impuestos.</t>
  </si>
  <si>
    <t>Recargos.</t>
  </si>
  <si>
    <t>4</t>
  </si>
  <si>
    <t>Multas.</t>
  </si>
  <si>
    <t>6</t>
  </si>
  <si>
    <t>Honorarios y gastos de ejecución.</t>
  </si>
  <si>
    <t>8</t>
  </si>
  <si>
    <t>Actualización.</t>
  </si>
  <si>
    <t>5</t>
  </si>
  <si>
    <t>Otros accesorios.</t>
  </si>
  <si>
    <t>Otros Impuestos.</t>
  </si>
  <si>
    <t>CUOTAS Y APORTACIONES DE SEGURIDAD SOCIAL. (NO APLICA)</t>
  </si>
  <si>
    <t>CONTRIBUCIONES DE MEJORAS.</t>
  </si>
  <si>
    <t>Contribución de mejoras por obras públicas.</t>
  </si>
  <si>
    <t>De aumento de valor y mejoría especifica de la propiedad.</t>
  </si>
  <si>
    <t xml:space="preserve">De aportación por mejoras. </t>
  </si>
  <si>
    <t>9</t>
  </si>
  <si>
    <t>Contribución de Mejoras no Comprendidas en las Fracciones de la  Ley  de  Ingresos  Causadas  en  Ejercicios Fiscales Anteriores Pendientes de Liquidación o Pago.</t>
  </si>
  <si>
    <t>DERECHOS.</t>
  </si>
  <si>
    <t>Derechos por el Uso, Goce, Aprovechamiento o Explotación de Bienes de Dominio Público.</t>
  </si>
  <si>
    <t>Derechos por Prestación de Servicios.</t>
  </si>
  <si>
    <t>Por servicio de alumbrado público.</t>
  </si>
  <si>
    <t>Por la prestación del servicio de abastecimiento de agua potable, alcantarillado y saneamiento.</t>
  </si>
  <si>
    <t>Por servicio de panteones.</t>
  </si>
  <si>
    <t>Por servicio de rastro.</t>
  </si>
  <si>
    <t>Por servicio de control canino.</t>
  </si>
  <si>
    <t>Por reparación de la vía pública.</t>
  </si>
  <si>
    <t>Por servicios de protección civil.</t>
  </si>
  <si>
    <t>Por servicios de parques y jardines.</t>
  </si>
  <si>
    <t>Por servicio de tránsito y vialidad.</t>
  </si>
  <si>
    <t>Por servicios de vigilancia.</t>
  </si>
  <si>
    <t>Por servicios de catastro.</t>
  </si>
  <si>
    <t>Por servicios oficiales diversos.</t>
  </si>
  <si>
    <t>Otros Derechos.</t>
  </si>
  <si>
    <t>Por Expedición, revalidación y canje de permisos o licencias para funcionamiento de establecimientos.</t>
  </si>
  <si>
    <t>Por Expedición o revalidación de licencias o permisos para la colocación de anuncios publicitarios.</t>
  </si>
  <si>
    <t>Por licencias de construcción, reparación o restauración de fincas.</t>
  </si>
  <si>
    <t>Por expedición de certificados, constancias, títulos, copias de documentos y legalización de firmas.</t>
  </si>
  <si>
    <t>Por servicios urbanísticos.</t>
  </si>
  <si>
    <t>Por servicios de aseo público.</t>
  </si>
  <si>
    <t>Por servicios de administración ambiental.</t>
  </si>
  <si>
    <t>Por inscripción a padrones.</t>
  </si>
  <si>
    <t>Por acceso a museos.</t>
  </si>
  <si>
    <t>Derechos Diversos</t>
  </si>
  <si>
    <t>Accesorios de Derechos.</t>
  </si>
  <si>
    <t>Derechos   no   Comprendidos   en   las   Fracciones  de la Ley de Ingresos Causados en Ejercicios Fiscales Anteriores Pendientes de Liquidación o Pago.</t>
  </si>
  <si>
    <t>PRODUCTOS.</t>
  </si>
  <si>
    <t>Productos de Tipo Corriente.</t>
  </si>
  <si>
    <t>Accesorios de Productos.</t>
  </si>
  <si>
    <t>Productos de Capital.</t>
  </si>
  <si>
    <t>Productos  no  Comprendidos  en  las  Fracciones de la Ley de Ingresos Causados en Ejercicios Fiscales Anteriores Pendientes de Liquidación o Pago.</t>
  </si>
  <si>
    <t>APROVECHAMIENTOS.</t>
  </si>
  <si>
    <t>Aprovechamientos de Tipo Corriente.</t>
  </si>
  <si>
    <t>Reintegros</t>
  </si>
  <si>
    <t>Donativos</t>
  </si>
  <si>
    <t>Indemnizaciones</t>
  </si>
  <si>
    <t>Fianzas efectivas</t>
  </si>
  <si>
    <t>Incentivos por administracion de impuestos y derechos municipales coordinados y sus accesorios.</t>
  </si>
  <si>
    <t>Otros Aprovechamientos</t>
  </si>
  <si>
    <t>Aprovechamientos no  Comprendidos  en las Fracciones de la Ley de Ingresos causados en ejercicios fiscales anteriores pendientes de liquidación o pago.</t>
  </si>
  <si>
    <t>Ingresos por Ventas de Bienes y Servicios de Organismos Descentralizados.</t>
  </si>
  <si>
    <t>Ingresos por Ventas de Bienes y servicios Producidos en establecimientos del Gobierno Central.</t>
  </si>
  <si>
    <t>PARTICIPACIONES Y APORTACIONES .</t>
  </si>
  <si>
    <t>Participaciones.</t>
  </si>
  <si>
    <t>Fondo General de Participaciones</t>
  </si>
  <si>
    <t>Fondo de Fomento Municipal</t>
  </si>
  <si>
    <t>Impuesto sobre rifas, loterías, sorteos y concursos.</t>
  </si>
  <si>
    <t>Fondo de fiscalización.</t>
  </si>
  <si>
    <t>Fondo de compensación a la venta final de gasolina y diesel</t>
  </si>
  <si>
    <t>Fondo Estatal para la Infraestructura de los Servicios Públicos Municipales</t>
  </si>
  <si>
    <t>Aportaciones.</t>
  </si>
  <si>
    <t>Fondo de Aportaciones Para la Infraestructura Social Municipal.</t>
  </si>
  <si>
    <t>Fondo de Aportaciones Para el Fortalecimiento de los Municipios y de las Demarcaciones Territoriales del Distrito Federal.</t>
  </si>
  <si>
    <t>Convenios.</t>
  </si>
  <si>
    <t>Fondo Regional (FONREGION)</t>
  </si>
  <si>
    <t>Fondo de Fortalecimiento para la Infraestructura estatal y municipal</t>
  </si>
  <si>
    <t>TRANSFERENCIAS, ASIGNACIONES, SUBSIDIOS Y OTRAS AYUDAS.</t>
  </si>
  <si>
    <t>INGRESOS DERIVADOS DE FINANCIAMIENTOS</t>
  </si>
  <si>
    <t>Endeudamiento Interno</t>
  </si>
  <si>
    <t>TOTAL INGRESOS</t>
  </si>
  <si>
    <t>ESTIMACION DE INGRESOS A NIVEL DE DETALLE (CAPTURAR SOLO ESPACIOS EN BLANCO)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</si>
  <si>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</si>
  <si>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</si>
  <si>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</si>
  <si>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</si>
  <si>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</si>
  <si>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</si>
  <si>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</si>
  <si>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</si>
  <si>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</si>
  <si>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</si>
  <si>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</si>
  <si>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</si>
  <si>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</si>
  <si>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Impuesto sobre adquisición de </t>
    </r>
    <r>
      <rPr>
        <sz val="11"/>
        <color theme="1"/>
        <rFont val="Calibri"/>
        <family val="2"/>
        <scheme val="minor"/>
      </rPr>
      <t>Bienes</t>
    </r>
    <r>
      <rPr>
        <sz val="11"/>
        <rFont val="Calibri"/>
        <family val="2"/>
        <scheme val="minor"/>
      </rPr>
      <t xml:space="preserve">  inmuebles.</t>
    </r>
  </si>
  <si>
    <t>Impuestos  no  Comprendidos  en  las  Fracciones  de  la  Ley  de Ingresos Causados en Ejercicios Fiscales Anteriores Pendientes de Liquidación o Pago.</t>
  </si>
  <si>
    <r>
      <t xml:space="preserve">Por la ocupación de la vía pública </t>
    </r>
    <r>
      <rPr>
        <sz val="11"/>
        <color theme="1"/>
        <rFont val="Calibri"/>
        <family val="2"/>
        <scheme val="minor"/>
      </rPr>
      <t>y servicios de mercado.</t>
    </r>
  </si>
  <si>
    <t>Productos derivados del uso y aprovechamiento de bienes no sujetos a régimen de dominio publico.</t>
  </si>
  <si>
    <t>Enajenación de bienes muebles no sujetos a ser inventariables.</t>
  </si>
  <si>
    <t>Rendimiento de capital.</t>
  </si>
  <si>
    <r>
      <t xml:space="preserve">Arrendamiento </t>
    </r>
    <r>
      <rPr>
        <sz val="11"/>
        <color rgb="FFFF0000"/>
        <rFont val="Calibri"/>
        <family val="2"/>
        <scheme val="minor"/>
      </rPr>
      <t>y explotación</t>
    </r>
    <r>
      <rPr>
        <sz val="11"/>
        <rFont val="Calibri"/>
        <family val="2"/>
        <scheme val="minor"/>
      </rPr>
      <t xml:space="preserve"> de bienes muebles e inmuebles.</t>
    </r>
  </si>
  <si>
    <t>Otros productos. (formas valoradas y publicaciones)</t>
  </si>
  <si>
    <t>Enajenación de bienes muebles e inmuebles.</t>
  </si>
  <si>
    <t xml:space="preserve">Multas por falta a la reglamentación </t>
  </si>
  <si>
    <t>Reintegros por responsabilidades.</t>
  </si>
  <si>
    <t>Donativos, subsidios e indemnizaciones.</t>
  </si>
  <si>
    <t>Indemnizaciones por daños a bienes.</t>
  </si>
  <si>
    <t>Recuperación de costos por adjudicación de contratos de obra pública y adquisición de bienes.</t>
  </si>
  <si>
    <t>Intervención de espectáculos públicos.</t>
  </si>
  <si>
    <t>Otros aprovechamientos.</t>
  </si>
  <si>
    <t>Incentivos por administración de impuestos municipales coordinados.</t>
  </si>
  <si>
    <t>Multas por infracciones al Reglamento de la Ley de Transito y Vialidad del Estado de Michoacán de Ocampo.</t>
  </si>
  <si>
    <t>Multas por infracciones a la Ley para la Prevención y Gestión Integral de Residuos en el Estado de Michoacán de Ocampo.</t>
  </si>
  <si>
    <t>Multas por infracciones a otras disposiciones no fiscales.</t>
  </si>
  <si>
    <t>Indemnizaciones de cheques devueltos por instituciones bancarias.</t>
  </si>
  <si>
    <t>Aprovechamientos de Capital.</t>
  </si>
  <si>
    <t>INGRESOS POR VENTA DE BIENES Y SERVICIOS.</t>
  </si>
  <si>
    <t>Ingresos por Venta de Bienes y Servicios de Organismos Descentralizados.</t>
  </si>
  <si>
    <t>Enajenación  de fertilizantes, pasto semillas y viveros.</t>
  </si>
  <si>
    <t>Cuotas de recuperación de política de abasto.</t>
  </si>
  <si>
    <t>Cuotas de recuperación de política social.</t>
  </si>
  <si>
    <t>Cuotas de recuperacion de servicios diversos</t>
  </si>
  <si>
    <t>Fondo General de Participaciones.</t>
  </si>
  <si>
    <t>Fondo de Fomento Municipal.</t>
  </si>
  <si>
    <t>Impuesto sobre tenencia o uso de vehículos.</t>
  </si>
  <si>
    <t>Fondo de Compensación del Impuesto sobre automóviles nuevos.</t>
  </si>
  <si>
    <t>Impuesto especial sobre producción y servicios.</t>
  </si>
  <si>
    <t>Impuesto especial sobre automóviles nuevos</t>
  </si>
  <si>
    <t>Impuesto a la Venta Final de Gasolina y Diesel.</t>
  </si>
  <si>
    <t>Otras participaciones</t>
  </si>
  <si>
    <t>Transferencias Federales por convenio.</t>
  </si>
  <si>
    <t>Transferencias Estatales por convenio.</t>
  </si>
  <si>
    <t>CELDAS QUE NO DEBEN SER USADAS PARA CAPTURAR IMPORTES ASIGNADOS</t>
  </si>
  <si>
    <t>Participaciones Específicas en el Impuesto Especial Sobre Produccion y Servicios</t>
  </si>
  <si>
    <t>Impuesto Sobre Automóviles Nuevos</t>
  </si>
  <si>
    <t>Fondo de Fiscalización y Recaudación</t>
  </si>
  <si>
    <t>Impuesto Sobre Rifas, Loterías, Sorteos y Concursos</t>
  </si>
  <si>
    <t xml:space="preserve">Fondo de Compensación </t>
  </si>
  <si>
    <t>Por los servicios que no corresponden a funciones de derecho público</t>
  </si>
  <si>
    <t>Intervención de espectáculos públicos</t>
  </si>
  <si>
    <t>Participaciones en Recursos de la Federación.</t>
  </si>
  <si>
    <t xml:space="preserve">Participaciones por el 100% de la recaudación del Impuesto Sobre la Renta que se entere a la Federación por el salario </t>
  </si>
  <si>
    <t>Fondo de Compensacion del Impuesto sobre Automóviles Nuevos</t>
  </si>
  <si>
    <t>Transferencias estatales por convenio</t>
  </si>
  <si>
    <t>F.F</t>
  </si>
  <si>
    <t>NO ETIQUETADO</t>
  </si>
  <si>
    <t>RECURSOS FISCALES</t>
  </si>
  <si>
    <t>INGRESOS PROPIOS</t>
  </si>
  <si>
    <t>RECURSOS FEDERALES</t>
  </si>
  <si>
    <t>RECURSOS ESTATALES</t>
  </si>
  <si>
    <t>ETIQUETADOS</t>
  </si>
  <si>
    <t>FINANCIAMIENTOS  INTERNOS</t>
  </si>
  <si>
    <t xml:space="preserve">RESUMEN  </t>
  </si>
  <si>
    <t>RELACION DE FUENTES DE FINANCIAMIENTO</t>
  </si>
  <si>
    <t>MONTO</t>
  </si>
  <si>
    <t>No Etiquetado</t>
  </si>
  <si>
    <t>Recursos Fiscales</t>
  </si>
  <si>
    <t>Recursos Estatales</t>
  </si>
  <si>
    <t>Etiquetado</t>
  </si>
  <si>
    <t>Recursos Federales</t>
  </si>
  <si>
    <t>Ingresos Propios</t>
  </si>
  <si>
    <t>Financiamientos Internos</t>
  </si>
  <si>
    <t>Transferencias, asignaciones, subsidios y otras ayudas</t>
  </si>
  <si>
    <t>Contribuciones de Mejoras no Comprendidas en la  Ley  de  Ingresos  Causadas  en  Ejercicios Fiscales Anteriores Pendientes de Liquidación o Pago.</t>
  </si>
  <si>
    <t>Impuesto sobre loterías, rifas, sorteos y concursos</t>
  </si>
  <si>
    <t>Impuesto sobre espectáculos públicos</t>
  </si>
  <si>
    <t>Impuesto predial ejidal y comunal</t>
  </si>
  <si>
    <t>Impuesto predial rústico</t>
  </si>
  <si>
    <t>Impuesto predial urbano</t>
  </si>
  <si>
    <t>Impuesto sobre lotes baldíos, sin bardear o falta de banquetas</t>
  </si>
  <si>
    <t>Impuesto sobre adquisición de inmuebles</t>
  </si>
  <si>
    <t>De aumento de valor y mejoría especifica de la propiedad</t>
  </si>
  <si>
    <t>De la aportación para mejoras</t>
  </si>
  <si>
    <r>
      <t>Otros impuestos</t>
    </r>
    <r>
      <rPr>
        <sz val="9"/>
        <color rgb="FFFF0000"/>
        <rFont val="Arial"/>
        <family val="2"/>
      </rPr>
      <t xml:space="preserve"> (Desglose por COEAC a petición del Ente Público)</t>
    </r>
  </si>
  <si>
    <r>
      <t xml:space="preserve">Contribuciones de mejoras no comprendidas en la Ley de Ingresos causadas en ejercicios fiscales anteriores pendientes de liquidación o pago </t>
    </r>
    <r>
      <rPr>
        <sz val="9"/>
        <color rgb="FFFF0000"/>
        <rFont val="Arial"/>
        <family val="2"/>
      </rPr>
      <t>(Desglose por COEAC a petición del Ente Público)</t>
    </r>
  </si>
  <si>
    <t>Por ocupación de la vía pública y servicios de mercados</t>
  </si>
  <si>
    <t>Por servicios de alumbrado público</t>
  </si>
  <si>
    <t>Por la prestación del servicio de agua potable, alcantarillado y saneamiento</t>
  </si>
  <si>
    <t>Por servicio de panteones</t>
  </si>
  <si>
    <t>Por servicio de rastro</t>
  </si>
  <si>
    <t>Por servicios de control canino</t>
  </si>
  <si>
    <t>Por reparación en la vía pública</t>
  </si>
  <si>
    <t>Por servicios de protección civil</t>
  </si>
  <si>
    <t>Por servicios de parques y jardines</t>
  </si>
  <si>
    <t>Por servicios de tránsito y vialidad</t>
  </si>
  <si>
    <t>Por servicios de catastro</t>
  </si>
  <si>
    <t>Por servicios de vigilancia</t>
  </si>
  <si>
    <t>Por servicios oficiales diversos</t>
  </si>
  <si>
    <t>Por expedición, revalidación y canje de permisos o licencias para funcionamiento de establecimientos</t>
  </si>
  <si>
    <t>Por expedición y revalidación de licencias o permisos para la colocación de anuncios publicitarios</t>
  </si>
  <si>
    <t>Por alineamiento de fincas urbanas o rústicas</t>
  </si>
  <si>
    <t>Por licencias de construcción, remodelación, reparación o restauración de fincas</t>
  </si>
  <si>
    <t>Por numeración oficial de fincas urbanas</t>
  </si>
  <si>
    <t>Por expedición de certificados, títulos, copias de documentos y legalización de firmas</t>
  </si>
  <si>
    <t>Por registro de señales, marcas de herrar y refrendo de patentes</t>
  </si>
  <si>
    <t>Por servicios urbanísticos</t>
  </si>
  <si>
    <t>Por servicios de aseo público</t>
  </si>
  <si>
    <t>Por servicios de administración ambiental</t>
  </si>
  <si>
    <t>Derechos no comprendidos en las fracciones de la Ley de Ingresos causados en ejercicios fiscales anteriores pendientes de liquidación o pago</t>
  </si>
  <si>
    <t>Enajenación de bienes muebles e inmuebles no sujetos a registro</t>
  </si>
  <si>
    <t>Otros productos de tipo corriente</t>
  </si>
  <si>
    <t>Accesorios de Productos</t>
  </si>
  <si>
    <t>Productos no Comprendidos en las Fracciones de la Ley de Ingresos Causados en Ejercicios Fiscales Anteriores Pendientes de Liquidación o Pago.</t>
  </si>
  <si>
    <t>Productos no comprendidos en las fracciones de la Ley de Ingresos causados en ejercicios fiscales anteriores pendientes de liquidación o pago</t>
  </si>
  <si>
    <t>Honorarios y gastos de ejecución diferentes de contribuciones propias</t>
  </si>
  <si>
    <t>Recargos diferentes de contribuciones propias</t>
  </si>
  <si>
    <t>Multas por infracciones a otras disposiciones municipales no fiscales</t>
  </si>
  <si>
    <t>Multas por faltas a la reglamentación municipal</t>
  </si>
  <si>
    <t>Multas emitidas por organismos paramunicipales</t>
  </si>
  <si>
    <t>Recuperaciones de costos</t>
  </si>
  <si>
    <t>Aprovechamientos no Comprendidos en las Fracciones de la Ley de Ingresos Causados en Ejercicios Fiscales Anteriores Pendientes de Liquidación o Pago.</t>
  </si>
  <si>
    <t>Aprovechamientos no comprendidos en las fracciones de la Ley de Ingresos causados en ejercicios fiscales anteriores pendientes de liquidación o pago</t>
  </si>
  <si>
    <t>Ingresos por ventas de bienes y servicios de Organismos Descentralizados</t>
  </si>
  <si>
    <t>Impuesto Especial Sobre Producción y Servicios a la Venta Final de Gasolinas y Diesel</t>
  </si>
  <si>
    <t>Recargos de impuestos municipales</t>
  </si>
  <si>
    <t>Honorarios y gastos de ejecución de impuestos municipales</t>
  </si>
  <si>
    <t>Actualizaciones de impuestos municipales</t>
  </si>
  <si>
    <t>Contribuciones de Mejoras por Obras Públicas.</t>
  </si>
  <si>
    <t>Otros Derechos Municipales.</t>
  </si>
  <si>
    <t>Derechos por la Prestación de Servicios Municipales.</t>
  </si>
  <si>
    <t>Recargos de derechos municipales</t>
  </si>
  <si>
    <t>Honorarios y gastos de ejecución de derechos municipales</t>
  </si>
  <si>
    <t>Actualizaciones de derechos municipales</t>
  </si>
  <si>
    <r>
      <t xml:space="preserve">Multas </t>
    </r>
    <r>
      <rPr>
        <sz val="9"/>
        <color rgb="FFFF0000"/>
        <rFont val="Arial"/>
        <family val="2"/>
      </rPr>
      <t>y/o sanciones</t>
    </r>
    <r>
      <rPr>
        <sz val="9"/>
        <rFont val="Arial"/>
        <family val="2"/>
      </rPr>
      <t xml:space="preserve"> de derechos municipales</t>
    </r>
  </si>
  <si>
    <r>
      <t xml:space="preserve">Multas </t>
    </r>
    <r>
      <rPr>
        <sz val="9"/>
        <color rgb="FFFF0000"/>
        <rFont val="Arial"/>
        <family val="2"/>
      </rPr>
      <t>y/o sanciones</t>
    </r>
    <r>
      <rPr>
        <sz val="9"/>
        <rFont val="Arial"/>
        <family val="2"/>
      </rPr>
      <t xml:space="preserve"> de impuestos municipales</t>
    </r>
  </si>
  <si>
    <t>Rendimientos de capital</t>
  </si>
  <si>
    <t>Aprovechamientos.</t>
  </si>
  <si>
    <t>Incentivos por actos de fiscalización concurrentes con el municipio</t>
  </si>
  <si>
    <t>Incentivos por créditos fiscales del Municipio</t>
  </si>
  <si>
    <t>Incentivos por créditos fiscales del Estado</t>
  </si>
  <si>
    <t>Aprovechamientos Patrimoniales.</t>
  </si>
  <si>
    <t>Recuperación de patrimonio por liquidación de fideicomisos</t>
  </si>
  <si>
    <t>Arrendamiento y explotación de bienes muebles</t>
  </si>
  <si>
    <t>Arrendamiento y explotación de bienes inmuebles</t>
  </si>
  <si>
    <t>Intereses de valores, créditos y bonos</t>
  </si>
  <si>
    <t>Por el uso, aprovechamiento o enajenación de bienes no sujetos al régimen de dominio público</t>
  </si>
  <si>
    <t>Utilidades</t>
  </si>
  <si>
    <t>Enajenación de bienes muebles e inmuebles inventariables o sujetos a registro</t>
  </si>
  <si>
    <t>Accesorios de Aprovechamientos.</t>
  </si>
  <si>
    <t>Ingresos por Venta de Bienes y Prestación de Servicios de Instituciones Públicas de Seguridad Social.</t>
  </si>
  <si>
    <t>Ingresos por Venta de Bienes y Prestación de Servicios de Empresas Productivas del Estado.</t>
  </si>
  <si>
    <t>Ingresos por ventas de bienes y servicios producidos en establecimientos del gobierno central municipal</t>
  </si>
  <si>
    <t>Ingresos por Venta de Bienes y Prestación de Servicios de Entidades Paraestatales y Fideicomisos No Empresariales y No Financieros</t>
  </si>
  <si>
    <t>Ingresos por venta de bienes y servicios de organismos descentralizados municipales</t>
  </si>
  <si>
    <t>Ingresos de operación de entidades paraestales empresariales del municipio</t>
  </si>
  <si>
    <t>Otros Ingresos.</t>
  </si>
  <si>
    <r>
      <t xml:space="preserve">Otros ingresos </t>
    </r>
    <r>
      <rPr>
        <sz val="9"/>
        <color rgb="FFFF0000"/>
        <rFont val="Arial"/>
        <family val="2"/>
      </rPr>
      <t>(Desglose por COEAC a petición del Ente Público)</t>
    </r>
  </si>
  <si>
    <t>PARTICIPACIONES, APORTACIONES, CONVENIOS, INCENTIVOS DERIVADOS DE LA COLABORACIÓN FISCAL Y FONDOS DISTINTOS DE APORTACIONES.</t>
  </si>
  <si>
    <t>Participaciones en Recursos de la Entidad Federativa.</t>
  </si>
  <si>
    <t>Aportaciones de la Federación Para los Municipios.</t>
  </si>
  <si>
    <t>Fondo de Aportaciones Para la Infraestructura Social Municipal y de las Demarcaciones Territoriales del Distrito Federal</t>
  </si>
  <si>
    <t>Fondo de Aportaciones Para el Fortalecimiento de los Municipios y de las Demarcaciones Territoriales del Distrito Federal</t>
  </si>
  <si>
    <t>Transferencias Federales por Convenio en Materia de Desarrollo Regional y Municipal.</t>
  </si>
  <si>
    <t>Transferencias municipales por convenio</t>
  </si>
  <si>
    <t>Aportaciones de particulares para obras y acciones</t>
  </si>
  <si>
    <t>TRANSFERENCIAS, ASIGNACIONES, SUBSIDIOS Y SUBVENCIONES, Y PENSIONES Y JUBILACIONES.</t>
  </si>
  <si>
    <t>Subsidios y Subvenciones.</t>
  </si>
  <si>
    <t>Subsidios y subvenciones recibidos de la Federación</t>
  </si>
  <si>
    <t>Subsidios y subvenciones recibidos del Estado</t>
  </si>
  <si>
    <t>Subsidios y subvenciones recibidos del Municipio</t>
  </si>
  <si>
    <t xml:space="preserve">ANUAL </t>
  </si>
  <si>
    <t>nivel</t>
  </si>
  <si>
    <t>CÒDIGO</t>
  </si>
  <si>
    <t>RUBRO/TIPO/CLASE/CONCEPTO</t>
  </si>
  <si>
    <t>EXISTENCIA PERIODO ANTERIOR</t>
  </si>
  <si>
    <t>FINANCIAMIENTO</t>
  </si>
  <si>
    <t>INGRESOS POR VENTA DE BIENES, PRESTACIÓN DE SERVICIOS Y OTROS INGRESOS.</t>
  </si>
  <si>
    <t>TRANSFERENCIAS Y SUBSIDIOS</t>
  </si>
  <si>
    <t>RUBRO</t>
  </si>
  <si>
    <t>Impuestos</t>
  </si>
  <si>
    <t>Contribuciones de Mejoras</t>
  </si>
  <si>
    <t>Derechos</t>
  </si>
  <si>
    <t>Productos</t>
  </si>
  <si>
    <t>Aprovechamientos</t>
  </si>
  <si>
    <t>TOTAL DEL PRESUPUESTO</t>
  </si>
  <si>
    <t>RESUMEN POR CONCEPTO</t>
  </si>
  <si>
    <t>CÓDIGO</t>
  </si>
  <si>
    <t>Ingresos Derivados de Financiamientos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</si>
  <si>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</si>
  <si>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</si>
  <si>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</si>
  <si>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RESUMEN POR FUENTES DE FINANCIAMIENTO</t>
  </si>
  <si>
    <r>
      <t xml:space="preserve">NOMBRE DEL MUNICIPIO:  </t>
    </r>
    <r>
      <rPr>
        <b/>
        <sz val="9"/>
        <color rgb="FFFF0000"/>
        <rFont val="Arial"/>
        <family val="2"/>
      </rPr>
      <t/>
    </r>
  </si>
  <si>
    <t>TOTAL DEL PRESUPUESTO DE INGRESOS:</t>
  </si>
  <si>
    <t>Financiamiento Interno</t>
  </si>
  <si>
    <t>Contribuciones de Mejoras no Comprendidas en la Ley de Ingresos Causadas en Ejercicios Fiscales Anteriores Pendientes de Liquidación o Pago.</t>
  </si>
  <si>
    <t>Derechos   no   Comprendidos   en   las   Fracciones de la Ley de Ingresos Causados en Ejercicios Fiscales Anteriores Pendientes de Liquidación o Pago.</t>
  </si>
  <si>
    <t>Incentivos por administración de impuestos y derechos municipales coordinados y sus accesorios.</t>
  </si>
  <si>
    <t>Ingresos de operación de entidades paraestatales  empresariales del municipio</t>
  </si>
  <si>
    <t>Fondo de Compensación del Impuesto sobre Automóviles Nuevos</t>
  </si>
  <si>
    <t>Participaciones Específicas en el Impuesto Especial Sobre Producción y Servicios</t>
  </si>
  <si>
    <t>Aportaciones del Estado Para los Municipios.</t>
  </si>
  <si>
    <t xml:space="preserve">Fondo de Compensación de Gasolinas y Diesel </t>
  </si>
  <si>
    <t>Multas y/o sanciones de impuestos municipales</t>
  </si>
  <si>
    <r>
      <t>Otros impuestos</t>
    </r>
    <r>
      <rPr>
        <sz val="9"/>
        <color rgb="FFFF0000"/>
        <rFont val="Arial"/>
        <family val="2"/>
      </rPr>
      <t xml:space="preserve"> </t>
    </r>
  </si>
  <si>
    <t xml:space="preserve">Contribuciones de mejoras no comprendidas en la Ley de Ingresos causadas en ejercicios fiscales anteriores pendientes de liquidación o pago </t>
  </si>
  <si>
    <t>Multas y/o sanciones de derechos municipales</t>
  </si>
  <si>
    <t xml:space="preserve">Otros ingresos </t>
  </si>
  <si>
    <t>Impuestos no Comprendidos en la Ley de Ingresos Causados en Ejercicios Fiscales Anteriores Pendientes de Liquidación o Pago.</t>
  </si>
  <si>
    <t xml:space="preserve">Fondo Estatal para la Infraestructura de los Servicios Públicos </t>
  </si>
  <si>
    <t xml:space="preserve">Incentivos por la Administración del Impuesto sobre Enajenación de Bienes Inmuebles </t>
  </si>
  <si>
    <t>Impuesto a la Venta Final de Bebidas con Contenido  Alcohólico</t>
  </si>
  <si>
    <t>ECUANDUREO, MICHOACAN</t>
  </si>
  <si>
    <t>PRESUPUESTO DE INGRESOS DEL EJERCICIO FISCAL 2024</t>
  </si>
  <si>
    <t>EJERCICIO PRESUPUESTAL: 2024</t>
  </si>
  <si>
    <r>
      <t xml:space="preserve">CRI  </t>
    </r>
    <r>
      <rPr>
        <b/>
        <sz val="11"/>
        <color rgb="FFFF0000"/>
        <rFont val="Arial"/>
        <family val="2"/>
      </rPr>
      <t xml:space="preserve">ECUANDUREO </t>
    </r>
    <r>
      <rPr>
        <b/>
        <sz val="11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</si>
</sst>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  <numFmt numFmtId="166" formatCode="0.00000"/>
  </numFmts>
  <fonts count="2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11"/>
      <name val="Arial"/>
      <family val="2"/>
    </font>
    <font>
      <sz val="9"/>
      <color rgb="FFFF0000"/>
      <name val="Arial"/>
      <family val="2"/>
    </font>
    <font>
      <b/>
      <sz val="9"/>
      <color indexed="81"/>
      <name val="Tahoma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 Narrow"/>
      <family val="2"/>
    </font>
    <font>
      <b/>
      <sz val="11"/>
      <color rgb="FFFF0000"/>
      <name val="Arial"/>
      <family val="2"/>
    </font>
    <font>
      <sz val="9"/>
      <color theme="0"/>
      <name val="Arial"/>
      <family val="2"/>
    </font>
    <font>
      <b/>
      <sz val="6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7" fillId="0" borderId="0"/>
    <xf numFmtId="16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2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5" fillId="3" borderId="10" xfId="0" quotePrefix="1" applyFont="1" applyFill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3" fontId="2" fillId="5" borderId="5" xfId="0" applyNumberFormat="1" applyFont="1" applyFill="1" applyBorder="1" applyAlignment="1">
      <alignment horizontal="left" vertical="center" wrapText="1"/>
    </xf>
    <xf numFmtId="3" fontId="2" fillId="5" borderId="3" xfId="0" applyNumberFormat="1" applyFont="1" applyFill="1" applyBorder="1" applyAlignment="1">
      <alignment horizontal="left" wrapText="1"/>
    </xf>
    <xf numFmtId="3" fontId="2" fillId="5" borderId="29" xfId="0" applyNumberFormat="1" applyFont="1" applyFill="1" applyBorder="1" applyAlignment="1">
      <alignment horizontal="left" vertical="center" wrapText="1"/>
    </xf>
    <xf numFmtId="3" fontId="2" fillId="5" borderId="11" xfId="0" applyNumberFormat="1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left" vertical="center" wrapText="1"/>
    </xf>
    <xf numFmtId="3" fontId="5" fillId="5" borderId="3" xfId="0" applyNumberFormat="1" applyFont="1" applyFill="1" applyBorder="1" applyAlignment="1">
      <alignment horizontal="left" vertical="center" wrapText="1"/>
    </xf>
    <xf numFmtId="3" fontId="5" fillId="5" borderId="7" xfId="0" applyNumberFormat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2" borderId="12" xfId="0" applyFont="1" applyFill="1" applyBorder="1"/>
    <xf numFmtId="0" fontId="3" fillId="2" borderId="30" xfId="0" applyFont="1" applyFill="1" applyBorder="1"/>
    <xf numFmtId="3" fontId="5" fillId="2" borderId="3" xfId="0" applyNumberFormat="1" applyFont="1" applyFill="1" applyBorder="1" applyAlignment="1" applyProtection="1">
      <alignment horizontal="left" vertical="center" wrapText="1"/>
      <protection locked="0"/>
    </xf>
    <xf numFmtId="3" fontId="5" fillId="0" borderId="3" xfId="0" applyNumberFormat="1" applyFont="1" applyBorder="1" applyAlignment="1" applyProtection="1">
      <alignment horizontal="left" vertical="center" wrapText="1"/>
      <protection locked="0"/>
    </xf>
    <xf numFmtId="3" fontId="5" fillId="0" borderId="1" xfId="0" applyNumberFormat="1" applyFont="1" applyBorder="1" applyAlignment="1" applyProtection="1">
      <alignment horizontal="left" vertical="center" wrapText="1"/>
      <protection locked="0"/>
    </xf>
    <xf numFmtId="3" fontId="0" fillId="0" borderId="1" xfId="0" applyNumberFormat="1" applyBorder="1" applyAlignment="1" applyProtection="1">
      <alignment horizontal="left" vertical="center" wrapText="1"/>
      <protection locked="0"/>
    </xf>
    <xf numFmtId="3" fontId="0" fillId="0" borderId="1" xfId="0" applyNumberFormat="1" applyBorder="1" applyAlignment="1" applyProtection="1">
      <alignment horizontal="justify" vertical="justify" wrapText="1"/>
      <protection locked="0"/>
    </xf>
    <xf numFmtId="3" fontId="5" fillId="0" borderId="1" xfId="0" applyNumberFormat="1" applyFont="1" applyBorder="1" applyAlignment="1" applyProtection="1">
      <alignment horizontal="justify" vertical="top" wrapText="1"/>
      <protection locked="0"/>
    </xf>
    <xf numFmtId="3" fontId="0" fillId="0" borderId="1" xfId="0" applyNumberFormat="1" applyBorder="1" applyAlignment="1" applyProtection="1">
      <alignment horizontal="left" wrapText="1"/>
      <protection locked="0"/>
    </xf>
    <xf numFmtId="3" fontId="0" fillId="0" borderId="1" xfId="0" applyNumberFormat="1" applyBorder="1" applyAlignment="1" applyProtection="1">
      <alignment wrapText="1"/>
      <protection locked="0"/>
    </xf>
    <xf numFmtId="3" fontId="0" fillId="0" borderId="1" xfId="0" applyNumberFormat="1" applyBorder="1" applyAlignment="1" applyProtection="1">
      <alignment horizontal="justify" vertical="center" wrapText="1"/>
      <protection locked="0"/>
    </xf>
    <xf numFmtId="3" fontId="0" fillId="0" borderId="1" xfId="0" applyNumberFormat="1" applyBorder="1" applyAlignment="1" applyProtection="1">
      <alignment horizontal="left" vertical="justify" wrapText="1"/>
      <protection locked="0"/>
    </xf>
    <xf numFmtId="3" fontId="0" fillId="0" borderId="10" xfId="0" applyNumberFormat="1" applyBorder="1" applyAlignment="1" applyProtection="1">
      <alignment horizontal="left" vertical="center" wrapText="1"/>
      <protection locked="0"/>
    </xf>
    <xf numFmtId="3" fontId="10" fillId="0" borderId="3" xfId="1" applyNumberFormat="1" applyFont="1" applyBorder="1" applyAlignment="1">
      <alignment horizontal="right" vertical="center"/>
    </xf>
    <xf numFmtId="3" fontId="5" fillId="2" borderId="4" xfId="0" applyNumberFormat="1" applyFont="1" applyFill="1" applyBorder="1" applyAlignment="1" applyProtection="1">
      <alignment horizontal="left" vertical="center" wrapText="1"/>
      <protection locked="0"/>
    </xf>
    <xf numFmtId="3" fontId="5" fillId="2" borderId="1" xfId="0" applyNumberFormat="1" applyFont="1" applyFill="1" applyBorder="1" applyAlignment="1" applyProtection="1">
      <alignment horizontal="left" vertical="center" wrapText="1"/>
      <protection locked="0"/>
    </xf>
    <xf numFmtId="3" fontId="5" fillId="2" borderId="1" xfId="0" applyNumberFormat="1" applyFont="1" applyFill="1" applyBorder="1" applyAlignment="1" applyProtection="1">
      <alignment horizontal="justify" vertical="center" wrapText="1"/>
      <protection locked="0"/>
    </xf>
    <xf numFmtId="3" fontId="10" fillId="2" borderId="3" xfId="1" applyNumberFormat="1" applyFont="1" applyFill="1" applyBorder="1" applyAlignment="1">
      <alignment horizontal="right" vertical="center"/>
    </xf>
    <xf numFmtId="3" fontId="10" fillId="2" borderId="1" xfId="4" applyNumberFormat="1" applyFont="1" applyFill="1" applyBorder="1" applyAlignment="1">
      <alignment horizontal="right" vertical="center"/>
    </xf>
    <xf numFmtId="3" fontId="0" fillId="2" borderId="1" xfId="0" applyNumberFormat="1" applyFill="1" applyBorder="1" applyAlignment="1" applyProtection="1">
      <alignment horizontal="justify" vertical="center" wrapText="1"/>
      <protection locked="0"/>
    </xf>
    <xf numFmtId="165" fontId="9" fillId="2" borderId="1" xfId="1" applyNumberFormat="1" applyFont="1" applyFill="1" applyBorder="1"/>
    <xf numFmtId="0" fontId="2" fillId="2" borderId="1" xfId="0" applyFont="1" applyFill="1" applyBorder="1" applyAlignment="1">
      <alignment wrapText="1"/>
    </xf>
    <xf numFmtId="3" fontId="0" fillId="2" borderId="1" xfId="0" applyNumberFormat="1" applyFill="1" applyBorder="1" applyAlignment="1" applyProtection="1">
      <alignment horizontal="right" vertical="center" wrapText="1"/>
      <protection locked="0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3" fillId="2" borderId="0" xfId="0" applyFont="1" applyFill="1"/>
    <xf numFmtId="0" fontId="2" fillId="2" borderId="2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/>
    </xf>
    <xf numFmtId="49" fontId="16" fillId="2" borderId="1" xfId="0" applyNumberFormat="1" applyFont="1" applyFill="1" applyBorder="1" applyAlignment="1">
      <alignment horizontal="left" vertical="center"/>
    </xf>
    <xf numFmtId="0" fontId="16" fillId="2" borderId="1" xfId="0" quotePrefix="1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49" fontId="16" fillId="2" borderId="1" xfId="0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5" fillId="2" borderId="1" xfId="0" applyFont="1" applyFill="1" applyBorder="1" applyAlignment="1">
      <alignment horizontal="right" vertical="center"/>
    </xf>
    <xf numFmtId="3" fontId="17" fillId="2" borderId="1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3" fontId="15" fillId="0" borderId="1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3" fontId="16" fillId="2" borderId="1" xfId="0" applyNumberFormat="1" applyFont="1" applyFill="1" applyBorder="1" applyAlignment="1">
      <alignment horizontal="right" vertical="center"/>
    </xf>
    <xf numFmtId="0" fontId="11" fillId="6" borderId="0" xfId="0" applyFont="1" applyFill="1" applyAlignment="1">
      <alignment vertical="center"/>
    </xf>
    <xf numFmtId="3" fontId="15" fillId="6" borderId="1" xfId="0" applyNumberFormat="1" applyFont="1" applyFill="1" applyBorder="1" applyAlignment="1">
      <alignment horizontal="right" vertical="center"/>
    </xf>
    <xf numFmtId="3" fontId="15" fillId="2" borderId="1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Alignment="1">
      <alignment vertical="center"/>
    </xf>
    <xf numFmtId="3" fontId="1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0" borderId="0" xfId="0" applyFont="1"/>
    <xf numFmtId="0" fontId="15" fillId="7" borderId="32" xfId="0" applyFont="1" applyFill="1" applyBorder="1" applyAlignment="1">
      <alignment vertical="center"/>
    </xf>
    <xf numFmtId="0" fontId="15" fillId="7" borderId="31" xfId="0" applyFont="1" applyFill="1" applyBorder="1" applyAlignment="1">
      <alignment vertical="center" wrapText="1"/>
    </xf>
    <xf numFmtId="49" fontId="15" fillId="7" borderId="32" xfId="0" applyNumberFormat="1" applyFont="1" applyFill="1" applyBorder="1" applyAlignment="1">
      <alignment horizontal="center" vertical="center" wrapText="1"/>
    </xf>
    <xf numFmtId="0" fontId="15" fillId="7" borderId="32" xfId="0" applyFont="1" applyFill="1" applyBorder="1" applyAlignment="1">
      <alignment vertical="center" wrapText="1"/>
    </xf>
    <xf numFmtId="0" fontId="15" fillId="7" borderId="30" xfId="0" applyFont="1" applyFill="1" applyBorder="1" applyAlignment="1">
      <alignment vertical="center" wrapText="1"/>
    </xf>
    <xf numFmtId="43" fontId="15" fillId="7" borderId="35" xfId="0" applyNumberFormat="1" applyFont="1" applyFill="1" applyBorder="1" applyAlignment="1">
      <alignment horizontal="center" vertical="center" wrapText="1"/>
    </xf>
    <xf numFmtId="0" fontId="15" fillId="6" borderId="31" xfId="0" applyFont="1" applyFill="1" applyBorder="1" applyAlignment="1">
      <alignment vertical="center"/>
    </xf>
    <xf numFmtId="0" fontId="15" fillId="6" borderId="32" xfId="0" applyFont="1" applyFill="1" applyBorder="1" applyAlignment="1">
      <alignment vertical="center"/>
    </xf>
    <xf numFmtId="0" fontId="15" fillId="7" borderId="36" xfId="0" applyFont="1" applyFill="1" applyBorder="1" applyAlignment="1">
      <alignment vertical="center" wrapText="1"/>
    </xf>
    <xf numFmtId="0" fontId="15" fillId="7" borderId="25" xfId="0" applyFont="1" applyFill="1" applyBorder="1" applyAlignment="1">
      <alignment vertical="center" wrapText="1"/>
    </xf>
    <xf numFmtId="0" fontId="15" fillId="7" borderId="37" xfId="0" applyFont="1" applyFill="1" applyBorder="1" applyAlignment="1">
      <alignment vertical="center" wrapText="1"/>
    </xf>
    <xf numFmtId="43" fontId="15" fillId="7" borderId="38" xfId="0" applyNumberFormat="1" applyFont="1" applyFill="1" applyBorder="1" applyAlignment="1">
      <alignment horizontal="center" vertical="center" wrapText="1"/>
    </xf>
    <xf numFmtId="0" fontId="18" fillId="6" borderId="0" xfId="0" applyFont="1" applyFill="1" applyAlignment="1" applyProtection="1">
      <alignment vertical="center"/>
      <protection locked="0"/>
    </xf>
    <xf numFmtId="0" fontId="15" fillId="6" borderId="0" xfId="0" applyFont="1" applyFill="1" applyAlignment="1">
      <alignment horizontal="center" vertical="center"/>
    </xf>
    <xf numFmtId="3" fontId="15" fillId="6" borderId="0" xfId="0" applyNumberFormat="1" applyFont="1" applyFill="1" applyAlignment="1">
      <alignment horizontal="center" vertical="center" wrapText="1"/>
    </xf>
    <xf numFmtId="43" fontId="15" fillId="7" borderId="39" xfId="0" applyNumberFormat="1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center" vertical="center"/>
    </xf>
    <xf numFmtId="3" fontId="16" fillId="2" borderId="0" xfId="0" applyNumberFormat="1" applyFont="1" applyFill="1" applyAlignment="1">
      <alignment horizontal="center" vertical="center" wrapText="1"/>
    </xf>
    <xf numFmtId="3" fontId="16" fillId="2" borderId="0" xfId="0" applyNumberFormat="1" applyFont="1" applyFill="1" applyAlignment="1" applyProtection="1">
      <alignment horizontal="center" vertical="center" wrapText="1"/>
      <protection locked="0"/>
    </xf>
    <xf numFmtId="3" fontId="16" fillId="0" borderId="0" xfId="0" applyNumberFormat="1" applyFont="1" applyAlignment="1">
      <alignment horizontal="center" vertical="center" wrapText="1"/>
    </xf>
    <xf numFmtId="3" fontId="16" fillId="6" borderId="0" xfId="0" applyNumberFormat="1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49" fontId="15" fillId="2" borderId="2" xfId="0" applyNumberFormat="1" applyFont="1" applyFill="1" applyBorder="1" applyAlignment="1">
      <alignment horizontal="left" vertical="center"/>
    </xf>
    <xf numFmtId="49" fontId="15" fillId="2" borderId="4" xfId="0" applyNumberFormat="1" applyFont="1" applyFill="1" applyBorder="1" applyAlignment="1">
      <alignment horizontal="left" vertical="center"/>
    </xf>
    <xf numFmtId="0" fontId="15" fillId="6" borderId="0" xfId="0" applyFont="1" applyFill="1" applyAlignment="1">
      <alignment vertical="center"/>
    </xf>
    <xf numFmtId="43" fontId="15" fillId="7" borderId="41" xfId="0" applyNumberFormat="1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2" borderId="33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vertical="center" wrapText="1"/>
    </xf>
    <xf numFmtId="49" fontId="15" fillId="2" borderId="4" xfId="0" applyNumberFormat="1" applyFont="1" applyFill="1" applyBorder="1" applyAlignment="1">
      <alignment horizontal="left" vertical="center" wrapText="1"/>
    </xf>
    <xf numFmtId="43" fontId="15" fillId="0" borderId="43" xfId="0" applyNumberFormat="1" applyFont="1" applyBorder="1" applyAlignment="1">
      <alignment vertical="center"/>
    </xf>
    <xf numFmtId="43" fontId="15" fillId="0" borderId="43" xfId="0" applyNumberFormat="1" applyFont="1" applyBorder="1" applyAlignment="1">
      <alignment horizontal="center" vertical="center" wrapText="1"/>
    </xf>
    <xf numFmtId="43" fontId="15" fillId="0" borderId="44" xfId="5" applyFont="1" applyFill="1" applyBorder="1" applyAlignment="1">
      <alignment horizontal="center" vertical="center" wrapText="1"/>
    </xf>
    <xf numFmtId="43" fontId="15" fillId="0" borderId="45" xfId="0" applyNumberFormat="1" applyFont="1" applyBorder="1" applyAlignment="1">
      <alignment vertical="center"/>
    </xf>
    <xf numFmtId="43" fontId="15" fillId="0" borderId="44" xfId="0" applyNumberFormat="1" applyFont="1" applyBorder="1" applyAlignment="1">
      <alignment horizontal="center" vertical="center" wrapText="1"/>
    </xf>
    <xf numFmtId="43" fontId="15" fillId="0" borderId="45" xfId="0" applyNumberFormat="1" applyFont="1" applyBorder="1" applyAlignment="1">
      <alignment horizontal="left" vertical="center" wrapText="1"/>
    </xf>
    <xf numFmtId="43" fontId="15" fillId="7" borderId="39" xfId="0" applyNumberFormat="1" applyFont="1" applyFill="1" applyBorder="1" applyAlignment="1">
      <alignment horizontal="center" vertical="center" wrapText="1"/>
    </xf>
    <xf numFmtId="43" fontId="15" fillId="0" borderId="47" xfId="0" applyNumberFormat="1" applyFont="1" applyBorder="1" applyAlignment="1">
      <alignment horizontal="center" vertical="center" wrapText="1"/>
    </xf>
    <xf numFmtId="43" fontId="25" fillId="2" borderId="0" xfId="0" applyNumberFormat="1" applyFont="1" applyFill="1" applyAlignment="1">
      <alignment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46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3" fontId="15" fillId="8" borderId="1" xfId="0" applyNumberFormat="1" applyFont="1" applyFill="1" applyBorder="1" applyAlignment="1">
      <alignment horizontal="right" vertical="center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3" fontId="16" fillId="2" borderId="3" xfId="0" applyNumberFormat="1" applyFont="1" applyFill="1" applyBorder="1" applyAlignment="1">
      <alignment horizontal="right" vertical="center" wrapText="1"/>
    </xf>
    <xf numFmtId="3" fontId="15" fillId="3" borderId="1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vertical="center"/>
    </xf>
    <xf numFmtId="3" fontId="15" fillId="3" borderId="1" xfId="0" applyNumberFormat="1" applyFont="1" applyFill="1" applyBorder="1" applyAlignment="1">
      <alignment vertical="center"/>
    </xf>
    <xf numFmtId="3" fontId="15" fillId="3" borderId="1" xfId="0" applyNumberFormat="1" applyFont="1" applyFill="1" applyBorder="1" applyAlignment="1">
      <alignment horizontal="right" vertical="center"/>
    </xf>
    <xf numFmtId="3" fontId="1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3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6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vertical="center" wrapText="1"/>
    </xf>
    <xf numFmtId="0" fontId="16" fillId="9" borderId="1" xfId="0" applyFont="1" applyFill="1" applyBorder="1" applyAlignment="1">
      <alignment horizontal="left" vertical="center" wrapText="1"/>
    </xf>
    <xf numFmtId="3" fontId="15" fillId="9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left" vertical="center"/>
    </xf>
    <xf numFmtId="0" fontId="18" fillId="6" borderId="1" xfId="0" applyFont="1" applyFill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5" fillId="6" borderId="10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justify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/>
    </xf>
    <xf numFmtId="0" fontId="15" fillId="6" borderId="32" xfId="0" applyFont="1" applyFill="1" applyBorder="1" applyAlignment="1">
      <alignment horizontal="center" vertical="center"/>
    </xf>
    <xf numFmtId="0" fontId="15" fillId="6" borderId="30" xfId="0" applyFont="1" applyFill="1" applyBorder="1" applyAlignment="1">
      <alignment horizontal="center" vertical="center"/>
    </xf>
    <xf numFmtId="0" fontId="15" fillId="6" borderId="32" xfId="0" applyFont="1" applyFill="1" applyBorder="1" applyAlignment="1" applyProtection="1">
      <alignment horizontal="left" vertical="center"/>
      <protection locked="0"/>
    </xf>
    <xf numFmtId="0" fontId="15" fillId="6" borderId="30" xfId="0" applyFont="1" applyFill="1" applyBorder="1" applyAlignment="1" applyProtection="1">
      <alignment horizontal="left" vertical="center"/>
      <protection locked="0"/>
    </xf>
    <xf numFmtId="0" fontId="15" fillId="0" borderId="45" xfId="0" applyFont="1" applyBorder="1" applyAlignment="1">
      <alignment horizontal="center" vertical="center" wrapText="1"/>
    </xf>
    <xf numFmtId="49" fontId="15" fillId="0" borderId="45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5" fillId="7" borderId="40" xfId="0" applyFont="1" applyFill="1" applyBorder="1" applyAlignment="1">
      <alignment horizontal="right" vertical="center"/>
    </xf>
    <xf numFmtId="0" fontId="15" fillId="7" borderId="22" xfId="0" applyFont="1" applyFill="1" applyBorder="1" applyAlignment="1">
      <alignment horizontal="right" vertical="center"/>
    </xf>
    <xf numFmtId="0" fontId="26" fillId="6" borderId="10" xfId="0" applyFont="1" applyFill="1" applyBorder="1" applyAlignment="1">
      <alignment horizontal="center" vertical="center" wrapText="1"/>
    </xf>
    <xf numFmtId="0" fontId="26" fillId="6" borderId="42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5" fillId="6" borderId="37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 wrapText="1"/>
    </xf>
    <xf numFmtId="49" fontId="15" fillId="0" borderId="43" xfId="0" applyNumberFormat="1" applyFont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left" vertical="center"/>
    </xf>
    <xf numFmtId="49" fontId="15" fillId="2" borderId="4" xfId="0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15" fillId="6" borderId="5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34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justify" wrapText="1"/>
    </xf>
    <xf numFmtId="0" fontId="0" fillId="2" borderId="4" xfId="0" applyFill="1" applyBorder="1" applyAlignment="1">
      <alignment horizontal="left" vertical="justify" wrapText="1"/>
    </xf>
    <xf numFmtId="0" fontId="0" fillId="2" borderId="3" xfId="0" applyFill="1" applyBorder="1" applyAlignment="1">
      <alignment horizontal="left" vertical="justify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2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justify" wrapText="1"/>
    </xf>
    <xf numFmtId="0" fontId="0" fillId="2" borderId="2" xfId="0" applyFill="1" applyBorder="1" applyAlignment="1">
      <alignment horizontal="left" vertical="justify"/>
    </xf>
    <xf numFmtId="0" fontId="0" fillId="2" borderId="4" xfId="0" applyFill="1" applyBorder="1" applyAlignment="1">
      <alignment horizontal="left" vertical="justify"/>
    </xf>
    <xf numFmtId="0" fontId="0" fillId="2" borderId="3" xfId="0" applyFill="1" applyBorder="1" applyAlignment="1">
      <alignment horizontal="left" vertical="justify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justify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3" xfId="0" applyFont="1" applyFill="1" applyBorder="1" applyAlignment="1">
      <alignment horizontal="left" vertical="justify" wrapText="1"/>
    </xf>
    <xf numFmtId="0" fontId="2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justify" wrapText="1"/>
    </xf>
    <xf numFmtId="0" fontId="0" fillId="2" borderId="1" xfId="0" applyFill="1" applyBorder="1" applyAlignment="1">
      <alignment horizontal="justify" vertical="justify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justify" wrapText="1"/>
    </xf>
    <xf numFmtId="0" fontId="2" fillId="0" borderId="4" xfId="0" applyFont="1" applyBorder="1" applyAlignment="1">
      <alignment horizontal="left" vertical="justify" wrapText="1"/>
    </xf>
    <xf numFmtId="0" fontId="2" fillId="0" borderId="3" xfId="0" applyFont="1" applyBorder="1" applyAlignment="1">
      <alignment horizontal="left" vertical="justify" wrapText="1"/>
    </xf>
    <xf numFmtId="0" fontId="0" fillId="0" borderId="2" xfId="0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3" xfId="0" applyBorder="1" applyAlignment="1">
      <alignment horizontal="left" vertical="justify" wrapText="1"/>
    </xf>
    <xf numFmtId="0" fontId="2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vertical="justify"/>
    </xf>
    <xf numFmtId="0" fontId="0" fillId="0" borderId="4" xfId="0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justify"/>
    </xf>
    <xf numFmtId="0" fontId="2" fillId="0" borderId="4" xfId="0" applyFont="1" applyBorder="1" applyAlignment="1">
      <alignment horizontal="left" vertical="justify"/>
    </xf>
    <xf numFmtId="0" fontId="2" fillId="0" borderId="3" xfId="0" applyFont="1" applyBorder="1" applyAlignment="1">
      <alignment horizontal="left" vertical="justify"/>
    </xf>
  </cellXfs>
  <cellStyles count="6">
    <cellStyle name="Millares" xfId="5" builtinId="3"/>
    <cellStyle name="Millares 13" xfId="3"/>
    <cellStyle name="Millares 2" xfId="2"/>
    <cellStyle name="Millares_PART. ESTIMADAS A MPIOS PARA 2005 DANIEL 2" xfId="4"/>
    <cellStyle name="Normal" xfId="0" builtinId="0"/>
    <cellStyle name="Normal 2" xfId="1"/>
  </cellStyles>
  <dxfs count="32"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69"/>
  <sheetViews>
    <sheetView showGridLines="0" view="pageBreakPreview" zoomScaleNormal="98" zoomScaleSheetLayoutView="100" workbookViewId="0">
      <pane ySplit="2" topLeftCell="A3" activePane="bottomLeft" state="frozen"/>
      <selection pane="bottomLeft" activeCell="H14" sqref="H14"/>
    </sheetView>
  </sheetViews>
  <sheetFormatPr baseColWidth="10" defaultColWidth="11.42578125" defaultRowHeight="18.75" x14ac:dyDescent="0.25"/>
  <cols>
    <col min="1" max="1" width="3.5703125" style="95" customWidth="1"/>
    <col min="2" max="2" width="2.28515625" style="81" customWidth="1"/>
    <col min="3" max="3" width="2" style="81" bestFit="1" customWidth="1"/>
    <col min="4" max="4" width="2" style="81" customWidth="1"/>
    <col min="5" max="5" width="2.140625" style="81" customWidth="1"/>
    <col min="6" max="7" width="2" style="81" bestFit="1" customWidth="1"/>
    <col min="8" max="10" width="1" style="81" customWidth="1"/>
    <col min="11" max="12" width="3" style="81" customWidth="1"/>
    <col min="13" max="13" width="6.85546875" style="81" customWidth="1"/>
    <col min="14" max="14" width="26.5703125" style="81" customWidth="1"/>
    <col min="15" max="16" width="14.5703125" style="81" customWidth="1"/>
    <col min="17" max="17" width="14.85546875" style="81" customWidth="1"/>
    <col min="18" max="18" width="12.7109375" style="95" bestFit="1" customWidth="1"/>
    <col min="19" max="16384" width="11.42578125" style="95"/>
  </cols>
  <sheetData>
    <row r="1" spans="1:17" s="94" customFormat="1" ht="19.5" customHeight="1" x14ac:dyDescent="0.25">
      <c r="A1" s="195" t="s">
        <v>169</v>
      </c>
      <c r="B1" s="193" t="s">
        <v>0</v>
      </c>
      <c r="C1" s="193"/>
      <c r="D1" s="193"/>
      <c r="E1" s="193"/>
      <c r="F1" s="193"/>
      <c r="G1" s="193"/>
      <c r="H1" s="191" t="s">
        <v>1</v>
      </c>
      <c r="I1" s="191"/>
      <c r="J1" s="191"/>
      <c r="K1" s="191"/>
      <c r="L1" s="191"/>
      <c r="M1" s="191"/>
      <c r="N1" s="191"/>
      <c r="O1" s="190" t="s">
        <v>330</v>
      </c>
      <c r="P1" s="190"/>
      <c r="Q1" s="190"/>
    </row>
    <row r="2" spans="1:17" s="94" customFormat="1" ht="13.5" customHeight="1" x14ac:dyDescent="0.25">
      <c r="A2" s="196"/>
      <c r="B2" s="91" t="s">
        <v>2</v>
      </c>
      <c r="C2" s="91" t="s">
        <v>3</v>
      </c>
      <c r="D2" s="191" t="s">
        <v>4</v>
      </c>
      <c r="E2" s="191"/>
      <c r="F2" s="193" t="s">
        <v>5</v>
      </c>
      <c r="G2" s="193"/>
      <c r="H2" s="191"/>
      <c r="I2" s="191"/>
      <c r="J2" s="191"/>
      <c r="K2" s="191"/>
      <c r="L2" s="191"/>
      <c r="M2" s="191"/>
      <c r="N2" s="191"/>
      <c r="O2" s="90" t="s">
        <v>6</v>
      </c>
      <c r="P2" s="90" t="s">
        <v>7</v>
      </c>
      <c r="Q2" s="90" t="s">
        <v>8</v>
      </c>
    </row>
    <row r="3" spans="1:17" s="94" customFormat="1" ht="13.5" customHeight="1" x14ac:dyDescent="0.25">
      <c r="A3" s="87">
        <v>1</v>
      </c>
      <c r="B3" s="186" t="s">
        <v>170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73"/>
      <c r="P3" s="73"/>
      <c r="Q3" s="85">
        <f>Q4+Q109</f>
        <v>20184231.511359036</v>
      </c>
    </row>
    <row r="4" spans="1:17" s="94" customFormat="1" ht="13.5" customHeight="1" x14ac:dyDescent="0.25">
      <c r="A4" s="87">
        <v>11</v>
      </c>
      <c r="B4" s="186" t="s">
        <v>171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73"/>
      <c r="P4" s="73"/>
      <c r="Q4" s="85">
        <f>Q5+Q26+Q32+Q71+Q80</f>
        <v>13499805.511359038</v>
      </c>
    </row>
    <row r="5" spans="1:17" ht="16.5" customHeight="1" x14ac:dyDescent="0.25">
      <c r="A5" s="88">
        <v>11</v>
      </c>
      <c r="B5" s="73">
        <v>1</v>
      </c>
      <c r="C5" s="74" t="s">
        <v>9</v>
      </c>
      <c r="D5" s="82" t="s">
        <v>9</v>
      </c>
      <c r="E5" s="82" t="s">
        <v>9</v>
      </c>
      <c r="F5" s="76">
        <v>0</v>
      </c>
      <c r="G5" s="76">
        <v>0</v>
      </c>
      <c r="H5" s="186" t="s">
        <v>10</v>
      </c>
      <c r="I5" s="186"/>
      <c r="J5" s="186"/>
      <c r="K5" s="186"/>
      <c r="L5" s="186"/>
      <c r="M5" s="186"/>
      <c r="N5" s="186"/>
      <c r="O5" s="84"/>
      <c r="P5" s="85"/>
      <c r="Q5" s="85">
        <f>SUM(P6,P9,P15,P17,P22,P24)</f>
        <v>5864148.7313590394</v>
      </c>
    </row>
    <row r="6" spans="1:17" ht="16.5" customHeight="1" x14ac:dyDescent="0.25">
      <c r="A6" s="88">
        <v>11</v>
      </c>
      <c r="B6" s="73">
        <v>1</v>
      </c>
      <c r="C6" s="74" t="s">
        <v>11</v>
      </c>
      <c r="D6" s="75" t="s">
        <v>9</v>
      </c>
      <c r="E6" s="76">
        <v>0</v>
      </c>
      <c r="F6" s="76">
        <v>0</v>
      </c>
      <c r="G6" s="76">
        <v>0</v>
      </c>
      <c r="H6" s="83"/>
      <c r="I6" s="186" t="s">
        <v>12</v>
      </c>
      <c r="J6" s="186"/>
      <c r="K6" s="186"/>
      <c r="L6" s="186"/>
      <c r="M6" s="186"/>
      <c r="N6" s="186"/>
      <c r="O6" s="84"/>
      <c r="P6" s="85">
        <f>SUM(O7:O8)</f>
        <v>0</v>
      </c>
      <c r="Q6" s="85"/>
    </row>
    <row r="7" spans="1:17" ht="16.5" customHeight="1" x14ac:dyDescent="0.25">
      <c r="A7" s="88">
        <v>11</v>
      </c>
      <c r="B7" s="73">
        <v>1</v>
      </c>
      <c r="C7" s="73">
        <v>1</v>
      </c>
      <c r="D7" s="76">
        <v>0</v>
      </c>
      <c r="E7" s="75" t="s">
        <v>11</v>
      </c>
      <c r="F7" s="75" t="s">
        <v>9</v>
      </c>
      <c r="G7" s="75" t="s">
        <v>9</v>
      </c>
      <c r="H7" s="112"/>
      <c r="I7" s="112"/>
      <c r="J7" s="192" t="s">
        <v>189</v>
      </c>
      <c r="K7" s="192"/>
      <c r="L7" s="192"/>
      <c r="M7" s="192"/>
      <c r="N7" s="192"/>
      <c r="O7" s="166">
        <f>PI!K11</f>
        <v>0</v>
      </c>
      <c r="P7" s="85"/>
      <c r="Q7" s="85"/>
    </row>
    <row r="8" spans="1:17" ht="16.5" customHeight="1" x14ac:dyDescent="0.25">
      <c r="A8" s="88">
        <v>11</v>
      </c>
      <c r="B8" s="73">
        <v>1</v>
      </c>
      <c r="C8" s="73">
        <v>1</v>
      </c>
      <c r="D8" s="76">
        <v>0</v>
      </c>
      <c r="E8" s="75" t="s">
        <v>14</v>
      </c>
      <c r="F8" s="75" t="s">
        <v>9</v>
      </c>
      <c r="G8" s="75" t="s">
        <v>9</v>
      </c>
      <c r="H8" s="112"/>
      <c r="I8" s="112"/>
      <c r="J8" s="185" t="s">
        <v>190</v>
      </c>
      <c r="K8" s="185"/>
      <c r="L8" s="185"/>
      <c r="M8" s="185"/>
      <c r="N8" s="185"/>
      <c r="O8" s="166">
        <f>PI!K12</f>
        <v>0</v>
      </c>
      <c r="P8" s="85"/>
      <c r="Q8" s="96"/>
    </row>
    <row r="9" spans="1:17" ht="16.5" customHeight="1" x14ac:dyDescent="0.25">
      <c r="A9" s="88">
        <v>11</v>
      </c>
      <c r="B9" s="73">
        <v>1</v>
      </c>
      <c r="C9" s="74" t="s">
        <v>14</v>
      </c>
      <c r="D9" s="75" t="s">
        <v>9</v>
      </c>
      <c r="E9" s="76">
        <v>0</v>
      </c>
      <c r="F9" s="76">
        <v>0</v>
      </c>
      <c r="G9" s="76">
        <v>0</v>
      </c>
      <c r="H9" s="83"/>
      <c r="I9" s="186" t="s">
        <v>16</v>
      </c>
      <c r="J9" s="186"/>
      <c r="K9" s="186"/>
      <c r="L9" s="186"/>
      <c r="M9" s="186"/>
      <c r="N9" s="186"/>
      <c r="O9" s="166"/>
      <c r="P9" s="85">
        <f>SUM(P10,O14)</f>
        <v>5450519.7313590394</v>
      </c>
      <c r="Q9" s="85"/>
    </row>
    <row r="10" spans="1:17" ht="16.5" customHeight="1" x14ac:dyDescent="0.25">
      <c r="A10" s="88">
        <v>11</v>
      </c>
      <c r="B10" s="73">
        <v>1</v>
      </c>
      <c r="C10" s="74" t="s">
        <v>14</v>
      </c>
      <c r="D10" s="75" t="s">
        <v>9</v>
      </c>
      <c r="E10" s="75" t="s">
        <v>11</v>
      </c>
      <c r="F10" s="75" t="s">
        <v>9</v>
      </c>
      <c r="G10" s="75" t="s">
        <v>9</v>
      </c>
      <c r="H10" s="112"/>
      <c r="I10" s="112"/>
      <c r="J10" s="186" t="s">
        <v>17</v>
      </c>
      <c r="K10" s="186"/>
      <c r="L10" s="186"/>
      <c r="M10" s="186"/>
      <c r="N10" s="186"/>
      <c r="O10" s="166"/>
      <c r="P10" s="84">
        <f>SUM(O11:O13)</f>
        <v>5450519.7313590394</v>
      </c>
      <c r="Q10" s="85"/>
    </row>
    <row r="11" spans="1:17" ht="16.5" customHeight="1" x14ac:dyDescent="0.25">
      <c r="A11" s="88">
        <v>11</v>
      </c>
      <c r="B11" s="73">
        <v>1</v>
      </c>
      <c r="C11" s="74" t="s">
        <v>14</v>
      </c>
      <c r="D11" s="75" t="s">
        <v>9</v>
      </c>
      <c r="E11" s="75" t="s">
        <v>11</v>
      </c>
      <c r="F11" s="75" t="s">
        <v>9</v>
      </c>
      <c r="G11" s="75" t="s">
        <v>11</v>
      </c>
      <c r="H11" s="112"/>
      <c r="I11" s="112"/>
      <c r="J11" s="112"/>
      <c r="K11" s="185" t="s">
        <v>193</v>
      </c>
      <c r="L11" s="185"/>
      <c r="M11" s="185"/>
      <c r="N11" s="185"/>
      <c r="O11" s="166">
        <f>PI!K15</f>
        <v>4509649.4906690605</v>
      </c>
      <c r="P11" s="85"/>
      <c r="Q11" s="85"/>
    </row>
    <row r="12" spans="1:17" ht="16.5" customHeight="1" x14ac:dyDescent="0.25">
      <c r="A12" s="88">
        <v>11</v>
      </c>
      <c r="B12" s="73">
        <v>1</v>
      </c>
      <c r="C12" s="74" t="s">
        <v>14</v>
      </c>
      <c r="D12" s="75" t="s">
        <v>9</v>
      </c>
      <c r="E12" s="75" t="s">
        <v>11</v>
      </c>
      <c r="F12" s="75" t="s">
        <v>9</v>
      </c>
      <c r="G12" s="75" t="s">
        <v>14</v>
      </c>
      <c r="H12" s="112"/>
      <c r="I12" s="112"/>
      <c r="J12" s="112"/>
      <c r="K12" s="185" t="s">
        <v>192</v>
      </c>
      <c r="L12" s="185"/>
      <c r="M12" s="185"/>
      <c r="N12" s="185"/>
      <c r="O12" s="166">
        <f>PI!K16</f>
        <v>940870.24068997905</v>
      </c>
      <c r="P12" s="85"/>
      <c r="Q12" s="85"/>
    </row>
    <row r="13" spans="1:17" ht="16.5" customHeight="1" x14ac:dyDescent="0.25">
      <c r="A13" s="88">
        <v>11</v>
      </c>
      <c r="B13" s="73">
        <v>1</v>
      </c>
      <c r="C13" s="74" t="s">
        <v>14</v>
      </c>
      <c r="D13" s="75" t="s">
        <v>9</v>
      </c>
      <c r="E13" s="75" t="s">
        <v>11</v>
      </c>
      <c r="F13" s="75" t="s">
        <v>9</v>
      </c>
      <c r="G13" s="75" t="s">
        <v>20</v>
      </c>
      <c r="H13" s="112"/>
      <c r="I13" s="112"/>
      <c r="J13" s="112"/>
      <c r="K13" s="185" t="s">
        <v>191</v>
      </c>
      <c r="L13" s="185"/>
      <c r="M13" s="185"/>
      <c r="N13" s="185"/>
      <c r="O13" s="166">
        <f>PI!K17</f>
        <v>0</v>
      </c>
      <c r="P13" s="85"/>
      <c r="Q13" s="85"/>
    </row>
    <row r="14" spans="1:17" ht="27.75" customHeight="1" x14ac:dyDescent="0.25">
      <c r="A14" s="88">
        <v>11</v>
      </c>
      <c r="B14" s="73">
        <v>1</v>
      </c>
      <c r="C14" s="74" t="s">
        <v>14</v>
      </c>
      <c r="D14" s="75" t="s">
        <v>9</v>
      </c>
      <c r="E14" s="75" t="s">
        <v>14</v>
      </c>
      <c r="F14" s="75" t="s">
        <v>9</v>
      </c>
      <c r="G14" s="75" t="s">
        <v>9</v>
      </c>
      <c r="H14" s="112"/>
      <c r="I14" s="112"/>
      <c r="J14" s="185" t="s">
        <v>194</v>
      </c>
      <c r="K14" s="185"/>
      <c r="L14" s="185"/>
      <c r="M14" s="185"/>
      <c r="N14" s="185"/>
      <c r="O14" s="166">
        <f>PI!K18</f>
        <v>0</v>
      </c>
      <c r="P14" s="85"/>
      <c r="Q14" s="85"/>
    </row>
    <row r="15" spans="1:17" ht="26.25" customHeight="1" x14ac:dyDescent="0.25">
      <c r="A15" s="88">
        <v>11</v>
      </c>
      <c r="B15" s="73">
        <v>1</v>
      </c>
      <c r="C15" s="74" t="s">
        <v>20</v>
      </c>
      <c r="D15" s="76">
        <v>0</v>
      </c>
      <c r="E15" s="76">
        <v>0</v>
      </c>
      <c r="F15" s="76">
        <v>0</v>
      </c>
      <c r="G15" s="76">
        <v>0</v>
      </c>
      <c r="H15" s="83"/>
      <c r="I15" s="186" t="s">
        <v>23</v>
      </c>
      <c r="J15" s="186"/>
      <c r="K15" s="186"/>
      <c r="L15" s="186"/>
      <c r="M15" s="186"/>
      <c r="N15" s="186"/>
      <c r="O15" s="166"/>
      <c r="P15" s="84">
        <f>O16</f>
        <v>227897</v>
      </c>
      <c r="Q15" s="84"/>
    </row>
    <row r="16" spans="1:17" ht="14.25" customHeight="1" x14ac:dyDescent="0.25">
      <c r="A16" s="88">
        <v>11</v>
      </c>
      <c r="B16" s="73">
        <v>1</v>
      </c>
      <c r="C16" s="74" t="s">
        <v>20</v>
      </c>
      <c r="D16" s="76">
        <v>0</v>
      </c>
      <c r="E16" s="76">
        <v>3</v>
      </c>
      <c r="F16" s="76">
        <v>0</v>
      </c>
      <c r="G16" s="76">
        <v>0</v>
      </c>
      <c r="H16" s="176"/>
      <c r="I16" s="176"/>
      <c r="J16" s="185" t="s">
        <v>195</v>
      </c>
      <c r="K16" s="185"/>
      <c r="L16" s="185"/>
      <c r="M16" s="185"/>
      <c r="N16" s="185"/>
      <c r="O16" s="166">
        <f>PI!K20</f>
        <v>227897</v>
      </c>
      <c r="P16" s="84"/>
      <c r="Q16" s="84"/>
    </row>
    <row r="17" spans="1:17" ht="14.25" customHeight="1" x14ac:dyDescent="0.25">
      <c r="A17" s="88">
        <v>11</v>
      </c>
      <c r="B17" s="73">
        <v>1</v>
      </c>
      <c r="C17" s="74" t="s">
        <v>24</v>
      </c>
      <c r="D17" s="75" t="s">
        <v>9</v>
      </c>
      <c r="E17" s="76">
        <v>0</v>
      </c>
      <c r="F17" s="76">
        <v>0</v>
      </c>
      <c r="G17" s="76">
        <v>0</v>
      </c>
      <c r="H17" s="83"/>
      <c r="I17" s="186" t="s">
        <v>25</v>
      </c>
      <c r="J17" s="186"/>
      <c r="K17" s="186"/>
      <c r="L17" s="186"/>
      <c r="M17" s="186"/>
      <c r="N17" s="186"/>
      <c r="O17" s="166"/>
      <c r="P17" s="85">
        <f>SUM(O18:O21)</f>
        <v>185732</v>
      </c>
      <c r="Q17" s="85"/>
    </row>
    <row r="18" spans="1:17" ht="14.25" customHeight="1" x14ac:dyDescent="0.25">
      <c r="A18" s="88">
        <v>11</v>
      </c>
      <c r="B18" s="73">
        <v>1</v>
      </c>
      <c r="C18" s="74" t="s">
        <v>24</v>
      </c>
      <c r="D18" s="75" t="s">
        <v>9</v>
      </c>
      <c r="E18" s="75" t="s">
        <v>14</v>
      </c>
      <c r="F18" s="75" t="s">
        <v>9</v>
      </c>
      <c r="G18" s="75" t="s">
        <v>9</v>
      </c>
      <c r="H18" s="112"/>
      <c r="I18" s="112"/>
      <c r="J18" s="194" t="s">
        <v>239</v>
      </c>
      <c r="K18" s="194"/>
      <c r="L18" s="194"/>
      <c r="M18" s="194"/>
      <c r="N18" s="194"/>
      <c r="O18" s="166">
        <f>PI!K22</f>
        <v>82692.100000000006</v>
      </c>
      <c r="P18" s="85"/>
      <c r="Q18" s="85"/>
    </row>
    <row r="19" spans="1:17" ht="14.25" customHeight="1" x14ac:dyDescent="0.25">
      <c r="A19" s="88">
        <v>11</v>
      </c>
      <c r="B19" s="73">
        <v>1</v>
      </c>
      <c r="C19" s="74" t="s">
        <v>24</v>
      </c>
      <c r="D19" s="75" t="s">
        <v>9</v>
      </c>
      <c r="E19" s="75" t="s">
        <v>27</v>
      </c>
      <c r="F19" s="75" t="s">
        <v>9</v>
      </c>
      <c r="G19" s="75" t="s">
        <v>9</v>
      </c>
      <c r="H19" s="112"/>
      <c r="I19" s="112"/>
      <c r="J19" s="185" t="s">
        <v>318</v>
      </c>
      <c r="K19" s="185"/>
      <c r="L19" s="185"/>
      <c r="M19" s="185"/>
      <c r="N19" s="185"/>
      <c r="O19" s="166">
        <f>PI!K23</f>
        <v>103039.90000000001</v>
      </c>
      <c r="P19" s="85"/>
      <c r="Q19" s="85"/>
    </row>
    <row r="20" spans="1:17" ht="23.25" customHeight="1" x14ac:dyDescent="0.25">
      <c r="A20" s="88">
        <v>11</v>
      </c>
      <c r="B20" s="73">
        <v>1</v>
      </c>
      <c r="C20" s="74" t="s">
        <v>24</v>
      </c>
      <c r="D20" s="75" t="s">
        <v>9</v>
      </c>
      <c r="E20" s="75" t="s">
        <v>29</v>
      </c>
      <c r="F20" s="75" t="s">
        <v>9</v>
      </c>
      <c r="G20" s="75" t="s">
        <v>9</v>
      </c>
      <c r="H20" s="112"/>
      <c r="I20" s="112"/>
      <c r="J20" s="185" t="s">
        <v>240</v>
      </c>
      <c r="K20" s="185"/>
      <c r="L20" s="185"/>
      <c r="M20" s="185"/>
      <c r="N20" s="185"/>
      <c r="O20" s="166">
        <f>PI!K24</f>
        <v>0</v>
      </c>
      <c r="P20" s="85"/>
      <c r="Q20" s="85"/>
    </row>
    <row r="21" spans="1:17" ht="16.5" customHeight="1" x14ac:dyDescent="0.25">
      <c r="A21" s="88">
        <v>11</v>
      </c>
      <c r="B21" s="73">
        <v>1</v>
      </c>
      <c r="C21" s="74" t="s">
        <v>24</v>
      </c>
      <c r="D21" s="75" t="s">
        <v>9</v>
      </c>
      <c r="E21" s="75" t="s">
        <v>31</v>
      </c>
      <c r="F21" s="75" t="s">
        <v>9</v>
      </c>
      <c r="G21" s="75" t="s">
        <v>9</v>
      </c>
      <c r="H21" s="112"/>
      <c r="I21" s="112"/>
      <c r="J21" s="185" t="s">
        <v>241</v>
      </c>
      <c r="K21" s="185"/>
      <c r="L21" s="185"/>
      <c r="M21" s="185"/>
      <c r="N21" s="185"/>
      <c r="O21" s="166">
        <f>PI!K25</f>
        <v>0</v>
      </c>
      <c r="P21" s="85"/>
      <c r="Q21" s="85"/>
    </row>
    <row r="22" spans="1:17" ht="15" customHeight="1" x14ac:dyDescent="0.25">
      <c r="A22" s="88">
        <v>11</v>
      </c>
      <c r="B22" s="73">
        <v>1</v>
      </c>
      <c r="C22" s="74" t="s">
        <v>31</v>
      </c>
      <c r="D22" s="75" t="s">
        <v>9</v>
      </c>
      <c r="E22" s="76">
        <v>0</v>
      </c>
      <c r="F22" s="76">
        <v>0</v>
      </c>
      <c r="G22" s="76">
        <v>0</v>
      </c>
      <c r="H22" s="83"/>
      <c r="I22" s="186" t="s">
        <v>35</v>
      </c>
      <c r="J22" s="186"/>
      <c r="K22" s="186"/>
      <c r="L22" s="186"/>
      <c r="M22" s="186"/>
      <c r="N22" s="186"/>
      <c r="O22" s="166"/>
      <c r="P22" s="85">
        <f>O23</f>
        <v>0</v>
      </c>
      <c r="Q22" s="85"/>
    </row>
    <row r="23" spans="1:17" s="98" customFormat="1" ht="26.25" customHeight="1" x14ac:dyDescent="0.25">
      <c r="A23" s="88">
        <v>11</v>
      </c>
      <c r="B23" s="73">
        <v>1</v>
      </c>
      <c r="C23" s="74" t="s">
        <v>31</v>
      </c>
      <c r="D23" s="75" t="s">
        <v>9</v>
      </c>
      <c r="E23" s="75" t="s">
        <v>11</v>
      </c>
      <c r="F23" s="75" t="s">
        <v>9</v>
      </c>
      <c r="G23" s="75" t="s">
        <v>9</v>
      </c>
      <c r="H23" s="112"/>
      <c r="I23" s="112"/>
      <c r="J23" s="185" t="s">
        <v>319</v>
      </c>
      <c r="K23" s="185"/>
      <c r="L23" s="185"/>
      <c r="M23" s="185"/>
      <c r="N23" s="185"/>
      <c r="O23" s="166">
        <f>PI!K27</f>
        <v>0</v>
      </c>
      <c r="P23" s="97"/>
      <c r="Q23" s="97"/>
    </row>
    <row r="24" spans="1:17" s="98" customFormat="1" ht="37.5" customHeight="1" x14ac:dyDescent="0.25">
      <c r="A24" s="88">
        <v>11</v>
      </c>
      <c r="B24" s="73">
        <v>1</v>
      </c>
      <c r="C24" s="74" t="s">
        <v>41</v>
      </c>
      <c r="D24" s="75" t="s">
        <v>9</v>
      </c>
      <c r="E24" s="75" t="s">
        <v>9</v>
      </c>
      <c r="F24" s="75" t="s">
        <v>9</v>
      </c>
      <c r="G24" s="75" t="s">
        <v>9</v>
      </c>
      <c r="H24" s="112"/>
      <c r="I24" s="186" t="s">
        <v>323</v>
      </c>
      <c r="J24" s="186"/>
      <c r="K24" s="186"/>
      <c r="L24" s="186"/>
      <c r="M24" s="186"/>
      <c r="N24" s="186"/>
      <c r="O24" s="166"/>
      <c r="P24" s="85">
        <f>O25</f>
        <v>0</v>
      </c>
      <c r="Q24" s="97"/>
    </row>
    <row r="25" spans="1:17" s="98" customFormat="1" ht="41.25" customHeight="1" x14ac:dyDescent="0.25">
      <c r="A25" s="88">
        <v>11</v>
      </c>
      <c r="B25" s="73">
        <v>1</v>
      </c>
      <c r="C25" s="74" t="s">
        <v>41</v>
      </c>
      <c r="D25" s="75" t="s">
        <v>9</v>
      </c>
      <c r="E25" s="75" t="s">
        <v>11</v>
      </c>
      <c r="F25" s="75" t="s">
        <v>9</v>
      </c>
      <c r="G25" s="75" t="s">
        <v>9</v>
      </c>
      <c r="H25" s="112"/>
      <c r="I25" s="112"/>
      <c r="J25" s="185" t="s">
        <v>323</v>
      </c>
      <c r="K25" s="185"/>
      <c r="L25" s="185"/>
      <c r="M25" s="185"/>
      <c r="N25" s="185"/>
      <c r="O25" s="166">
        <f>PI!K29</f>
        <v>0</v>
      </c>
      <c r="P25" s="97"/>
      <c r="Q25" s="97"/>
    </row>
    <row r="26" spans="1:17" ht="15" customHeight="1" x14ac:dyDescent="0.25">
      <c r="A26" s="88">
        <v>11</v>
      </c>
      <c r="B26" s="73">
        <v>3</v>
      </c>
      <c r="C26" s="74" t="s">
        <v>9</v>
      </c>
      <c r="D26" s="75" t="s">
        <v>9</v>
      </c>
      <c r="E26" s="76">
        <v>0</v>
      </c>
      <c r="F26" s="76">
        <v>0</v>
      </c>
      <c r="G26" s="76">
        <v>0</v>
      </c>
      <c r="H26" s="186" t="s">
        <v>37</v>
      </c>
      <c r="I26" s="186"/>
      <c r="J26" s="186"/>
      <c r="K26" s="186"/>
      <c r="L26" s="186"/>
      <c r="M26" s="186"/>
      <c r="N26" s="186"/>
      <c r="O26" s="166"/>
      <c r="P26" s="85"/>
      <c r="Q26" s="85">
        <f>SUM(P27,P30)</f>
        <v>0</v>
      </c>
    </row>
    <row r="27" spans="1:17" ht="13.5" customHeight="1" x14ac:dyDescent="0.25">
      <c r="A27" s="88">
        <v>11</v>
      </c>
      <c r="B27" s="73">
        <v>3</v>
      </c>
      <c r="C27" s="74" t="s">
        <v>11</v>
      </c>
      <c r="D27" s="75" t="s">
        <v>9</v>
      </c>
      <c r="E27" s="76">
        <v>0</v>
      </c>
      <c r="F27" s="76">
        <v>0</v>
      </c>
      <c r="G27" s="76">
        <v>0</v>
      </c>
      <c r="H27" s="83"/>
      <c r="I27" s="186" t="s">
        <v>242</v>
      </c>
      <c r="J27" s="186"/>
      <c r="K27" s="186"/>
      <c r="L27" s="186"/>
      <c r="M27" s="186"/>
      <c r="N27" s="186"/>
      <c r="O27" s="166"/>
      <c r="P27" s="85">
        <f>SUM(O28:O29)</f>
        <v>0</v>
      </c>
      <c r="Q27" s="85"/>
    </row>
    <row r="28" spans="1:17" ht="24.75" customHeight="1" x14ac:dyDescent="0.25">
      <c r="A28" s="88">
        <v>11</v>
      </c>
      <c r="B28" s="73">
        <v>3</v>
      </c>
      <c r="C28" s="74" t="s">
        <v>11</v>
      </c>
      <c r="D28" s="75" t="s">
        <v>9</v>
      </c>
      <c r="E28" s="75" t="s">
        <v>11</v>
      </c>
      <c r="F28" s="75" t="s">
        <v>9</v>
      </c>
      <c r="G28" s="75" t="s">
        <v>9</v>
      </c>
      <c r="H28" s="112"/>
      <c r="I28" s="112"/>
      <c r="J28" s="185" t="s">
        <v>196</v>
      </c>
      <c r="K28" s="185"/>
      <c r="L28" s="185"/>
      <c r="M28" s="185"/>
      <c r="N28" s="185"/>
      <c r="O28" s="166">
        <f>PI!K32</f>
        <v>0</v>
      </c>
      <c r="P28" s="85"/>
      <c r="Q28" s="85"/>
    </row>
    <row r="29" spans="1:17" ht="15" customHeight="1" x14ac:dyDescent="0.25">
      <c r="A29" s="88">
        <v>11</v>
      </c>
      <c r="B29" s="73">
        <v>3</v>
      </c>
      <c r="C29" s="74" t="s">
        <v>11</v>
      </c>
      <c r="D29" s="75" t="s">
        <v>9</v>
      </c>
      <c r="E29" s="75" t="s">
        <v>14</v>
      </c>
      <c r="F29" s="75" t="s">
        <v>9</v>
      </c>
      <c r="G29" s="75" t="s">
        <v>9</v>
      </c>
      <c r="H29" s="112"/>
      <c r="I29" s="112"/>
      <c r="J29" s="185" t="s">
        <v>197</v>
      </c>
      <c r="K29" s="185"/>
      <c r="L29" s="185"/>
      <c r="M29" s="185"/>
      <c r="N29" s="185"/>
      <c r="O29" s="166">
        <f>PI!K33</f>
        <v>0</v>
      </c>
      <c r="P29" s="85"/>
      <c r="Q29" s="85"/>
    </row>
    <row r="30" spans="1:17" ht="37.5" customHeight="1" x14ac:dyDescent="0.25">
      <c r="A30" s="88">
        <v>11</v>
      </c>
      <c r="B30" s="73">
        <v>3</v>
      </c>
      <c r="C30" s="74" t="s">
        <v>41</v>
      </c>
      <c r="D30" s="75" t="s">
        <v>9</v>
      </c>
      <c r="E30" s="76">
        <v>0</v>
      </c>
      <c r="F30" s="76">
        <v>0</v>
      </c>
      <c r="G30" s="76">
        <v>0</v>
      </c>
      <c r="H30" s="83"/>
      <c r="I30" s="186" t="s">
        <v>310</v>
      </c>
      <c r="J30" s="186"/>
      <c r="K30" s="186"/>
      <c r="L30" s="186"/>
      <c r="M30" s="186"/>
      <c r="N30" s="186"/>
      <c r="O30" s="166"/>
      <c r="P30" s="85">
        <f>O31</f>
        <v>0</v>
      </c>
      <c r="Q30" s="85"/>
    </row>
    <row r="31" spans="1:17" ht="50.25" customHeight="1" x14ac:dyDescent="0.25">
      <c r="A31" s="88">
        <v>11</v>
      </c>
      <c r="B31" s="73">
        <v>3</v>
      </c>
      <c r="C31" s="74" t="s">
        <v>41</v>
      </c>
      <c r="D31" s="75" t="s">
        <v>9</v>
      </c>
      <c r="E31" s="75" t="s">
        <v>11</v>
      </c>
      <c r="F31" s="75" t="s">
        <v>9</v>
      </c>
      <c r="G31" s="75" t="s">
        <v>9</v>
      </c>
      <c r="H31" s="112"/>
      <c r="I31" s="112"/>
      <c r="J31" s="185" t="s">
        <v>320</v>
      </c>
      <c r="K31" s="185"/>
      <c r="L31" s="185"/>
      <c r="M31" s="185"/>
      <c r="N31" s="185"/>
      <c r="O31" s="166">
        <f>PI!K35</f>
        <v>0</v>
      </c>
      <c r="P31" s="85"/>
      <c r="Q31" s="85"/>
    </row>
    <row r="32" spans="1:17" ht="16.5" customHeight="1" x14ac:dyDescent="0.25">
      <c r="A32" s="88">
        <v>11</v>
      </c>
      <c r="B32" s="73">
        <v>4</v>
      </c>
      <c r="C32" s="74" t="s">
        <v>9</v>
      </c>
      <c r="D32" s="75" t="s">
        <v>9</v>
      </c>
      <c r="E32" s="76">
        <v>0</v>
      </c>
      <c r="F32" s="76">
        <v>0</v>
      </c>
      <c r="G32" s="76">
        <v>0</v>
      </c>
      <c r="H32" s="186" t="s">
        <v>43</v>
      </c>
      <c r="I32" s="186"/>
      <c r="J32" s="186"/>
      <c r="K32" s="186"/>
      <c r="L32" s="186"/>
      <c r="M32" s="186"/>
      <c r="N32" s="186"/>
      <c r="O32" s="166"/>
      <c r="P32" s="85"/>
      <c r="Q32" s="85">
        <f>SUM(P33,P35,P49,P64,P69)</f>
        <v>6701923.6119999997</v>
      </c>
    </row>
    <row r="33" spans="1:17" ht="24.75" customHeight="1" x14ac:dyDescent="0.25">
      <c r="A33" s="88">
        <v>11</v>
      </c>
      <c r="B33" s="73">
        <v>4</v>
      </c>
      <c r="C33" s="74" t="s">
        <v>11</v>
      </c>
      <c r="D33" s="75" t="s">
        <v>9</v>
      </c>
      <c r="E33" s="76">
        <v>0</v>
      </c>
      <c r="F33" s="76">
        <v>0</v>
      </c>
      <c r="G33" s="76">
        <v>0</v>
      </c>
      <c r="H33" s="83"/>
      <c r="I33" s="186" t="s">
        <v>44</v>
      </c>
      <c r="J33" s="186"/>
      <c r="K33" s="186"/>
      <c r="L33" s="186"/>
      <c r="M33" s="186"/>
      <c r="N33" s="186"/>
      <c r="O33" s="166"/>
      <c r="P33" s="85">
        <f>O34</f>
        <v>460026.6</v>
      </c>
      <c r="Q33" s="85"/>
    </row>
    <row r="34" spans="1:17" ht="24.75" customHeight="1" x14ac:dyDescent="0.25">
      <c r="A34" s="88">
        <v>11</v>
      </c>
      <c r="B34" s="73">
        <v>4</v>
      </c>
      <c r="C34" s="74" t="s">
        <v>11</v>
      </c>
      <c r="D34" s="75" t="s">
        <v>9</v>
      </c>
      <c r="E34" s="75" t="s">
        <v>11</v>
      </c>
      <c r="F34" s="75" t="s">
        <v>9</v>
      </c>
      <c r="G34" s="75" t="s">
        <v>9</v>
      </c>
      <c r="H34" s="112"/>
      <c r="I34" s="112"/>
      <c r="J34" s="185" t="s">
        <v>200</v>
      </c>
      <c r="K34" s="185"/>
      <c r="L34" s="185"/>
      <c r="M34" s="185"/>
      <c r="N34" s="185"/>
      <c r="O34" s="166">
        <f>PI!K38</f>
        <v>460026.6</v>
      </c>
      <c r="P34" s="85"/>
      <c r="Q34" s="85"/>
    </row>
    <row r="35" spans="1:17" ht="16.5" customHeight="1" x14ac:dyDescent="0.25">
      <c r="A35" s="88">
        <v>11</v>
      </c>
      <c r="B35" s="73">
        <v>4</v>
      </c>
      <c r="C35" s="74" t="s">
        <v>20</v>
      </c>
      <c r="D35" s="75" t="s">
        <v>9</v>
      </c>
      <c r="E35" s="76">
        <v>0</v>
      </c>
      <c r="F35" s="76">
        <v>0</v>
      </c>
      <c r="G35" s="76">
        <v>0</v>
      </c>
      <c r="H35" s="83"/>
      <c r="I35" s="186" t="s">
        <v>45</v>
      </c>
      <c r="J35" s="186"/>
      <c r="K35" s="186"/>
      <c r="L35" s="186"/>
      <c r="M35" s="186"/>
      <c r="N35" s="186"/>
      <c r="O35" s="166"/>
      <c r="P35" s="85">
        <f>P36</f>
        <v>3759554.4639999997</v>
      </c>
      <c r="Q35" s="85"/>
    </row>
    <row r="36" spans="1:17" ht="23.25" customHeight="1" x14ac:dyDescent="0.25">
      <c r="A36" s="88">
        <v>11</v>
      </c>
      <c r="B36" s="73">
        <v>4</v>
      </c>
      <c r="C36" s="74" t="s">
        <v>20</v>
      </c>
      <c r="D36" s="75" t="s">
        <v>9</v>
      </c>
      <c r="E36" s="76">
        <v>2</v>
      </c>
      <c r="F36" s="76">
        <v>0</v>
      </c>
      <c r="G36" s="76">
        <v>0</v>
      </c>
      <c r="H36" s="83"/>
      <c r="I36" s="176"/>
      <c r="J36" s="186" t="s">
        <v>244</v>
      </c>
      <c r="K36" s="186"/>
      <c r="L36" s="186"/>
      <c r="M36" s="186"/>
      <c r="N36" s="186"/>
      <c r="O36" s="166"/>
      <c r="P36" s="85">
        <f>SUM(O37:O48)</f>
        <v>3759554.4639999997</v>
      </c>
      <c r="Q36" s="85"/>
    </row>
    <row r="37" spans="1:17" ht="13.5" customHeight="1" x14ac:dyDescent="0.25">
      <c r="A37" s="88">
        <v>11</v>
      </c>
      <c r="B37" s="73">
        <v>4</v>
      </c>
      <c r="C37" s="74" t="s">
        <v>20</v>
      </c>
      <c r="D37" s="75" t="s">
        <v>9</v>
      </c>
      <c r="E37" s="75" t="s">
        <v>14</v>
      </c>
      <c r="F37" s="75" t="s">
        <v>9</v>
      </c>
      <c r="G37" s="75" t="s">
        <v>11</v>
      </c>
      <c r="H37" s="112"/>
      <c r="I37" s="112"/>
      <c r="J37" s="185" t="s">
        <v>201</v>
      </c>
      <c r="K37" s="185"/>
      <c r="L37" s="185"/>
      <c r="M37" s="185"/>
      <c r="N37" s="185"/>
      <c r="O37" s="166">
        <f>PI!K41</f>
        <v>2884633.503</v>
      </c>
      <c r="P37" s="85"/>
      <c r="Q37" s="85"/>
    </row>
    <row r="38" spans="1:17" ht="24.75" customHeight="1" x14ac:dyDescent="0.25">
      <c r="A38" s="88">
        <v>11</v>
      </c>
      <c r="B38" s="73">
        <v>4</v>
      </c>
      <c r="C38" s="74" t="s">
        <v>20</v>
      </c>
      <c r="D38" s="75" t="s">
        <v>9</v>
      </c>
      <c r="E38" s="75" t="s">
        <v>14</v>
      </c>
      <c r="F38" s="75" t="s">
        <v>9</v>
      </c>
      <c r="G38" s="75" t="s">
        <v>14</v>
      </c>
      <c r="H38" s="112"/>
      <c r="I38" s="112"/>
      <c r="J38" s="185" t="s">
        <v>202</v>
      </c>
      <c r="K38" s="185"/>
      <c r="L38" s="185"/>
      <c r="M38" s="185"/>
      <c r="N38" s="185"/>
      <c r="O38" s="166">
        <f>PI!K42</f>
        <v>0</v>
      </c>
      <c r="P38" s="85"/>
      <c r="Q38" s="85"/>
    </row>
    <row r="39" spans="1:17" ht="14.25" customHeight="1" x14ac:dyDescent="0.25">
      <c r="A39" s="88">
        <v>11</v>
      </c>
      <c r="B39" s="73">
        <v>4</v>
      </c>
      <c r="C39" s="74" t="s">
        <v>20</v>
      </c>
      <c r="D39" s="75" t="s">
        <v>9</v>
      </c>
      <c r="E39" s="75" t="s">
        <v>14</v>
      </c>
      <c r="F39" s="75" t="s">
        <v>9</v>
      </c>
      <c r="G39" s="75" t="s">
        <v>20</v>
      </c>
      <c r="H39" s="112"/>
      <c r="I39" s="112"/>
      <c r="J39" s="185" t="s">
        <v>203</v>
      </c>
      <c r="K39" s="185"/>
      <c r="L39" s="185"/>
      <c r="M39" s="185"/>
      <c r="N39" s="185"/>
      <c r="O39" s="166">
        <f>PI!K43</f>
        <v>599310.4</v>
      </c>
      <c r="P39" s="85"/>
      <c r="Q39" s="85"/>
    </row>
    <row r="40" spans="1:17" ht="14.25" customHeight="1" x14ac:dyDescent="0.25">
      <c r="A40" s="88">
        <v>11</v>
      </c>
      <c r="B40" s="73">
        <v>4</v>
      </c>
      <c r="C40" s="74" t="s">
        <v>20</v>
      </c>
      <c r="D40" s="75" t="s">
        <v>9</v>
      </c>
      <c r="E40" s="75" t="s">
        <v>14</v>
      </c>
      <c r="F40" s="75" t="s">
        <v>9</v>
      </c>
      <c r="G40" s="75" t="s">
        <v>27</v>
      </c>
      <c r="H40" s="112"/>
      <c r="I40" s="112"/>
      <c r="J40" s="185" t="s">
        <v>204</v>
      </c>
      <c r="K40" s="185"/>
      <c r="L40" s="185"/>
      <c r="M40" s="185"/>
      <c r="N40" s="185"/>
      <c r="O40" s="166">
        <f>PI!K44</f>
        <v>0</v>
      </c>
      <c r="P40" s="85"/>
      <c r="Q40" s="85"/>
    </row>
    <row r="41" spans="1:17" ht="14.25" customHeight="1" x14ac:dyDescent="0.25">
      <c r="A41" s="88">
        <v>11</v>
      </c>
      <c r="B41" s="73">
        <v>4</v>
      </c>
      <c r="C41" s="74" t="s">
        <v>20</v>
      </c>
      <c r="D41" s="75" t="s">
        <v>9</v>
      </c>
      <c r="E41" s="75" t="s">
        <v>14</v>
      </c>
      <c r="F41" s="75" t="s">
        <v>9</v>
      </c>
      <c r="G41" s="75" t="s">
        <v>33</v>
      </c>
      <c r="H41" s="112"/>
      <c r="I41" s="112"/>
      <c r="J41" s="185" t="s">
        <v>205</v>
      </c>
      <c r="K41" s="185"/>
      <c r="L41" s="185"/>
      <c r="M41" s="185"/>
      <c r="N41" s="185"/>
      <c r="O41" s="166">
        <f>PI!K45</f>
        <v>0</v>
      </c>
      <c r="P41" s="85"/>
      <c r="Q41" s="85"/>
    </row>
    <row r="42" spans="1:17" ht="14.25" customHeight="1" x14ac:dyDescent="0.25">
      <c r="A42" s="88">
        <v>11</v>
      </c>
      <c r="B42" s="73">
        <v>4</v>
      </c>
      <c r="C42" s="74" t="s">
        <v>20</v>
      </c>
      <c r="D42" s="75" t="s">
        <v>9</v>
      </c>
      <c r="E42" s="75" t="s">
        <v>14</v>
      </c>
      <c r="F42" s="75" t="s">
        <v>9</v>
      </c>
      <c r="G42" s="75" t="s">
        <v>29</v>
      </c>
      <c r="H42" s="112"/>
      <c r="I42" s="112"/>
      <c r="J42" s="185" t="s">
        <v>206</v>
      </c>
      <c r="K42" s="185"/>
      <c r="L42" s="185"/>
      <c r="M42" s="185"/>
      <c r="N42" s="185"/>
      <c r="O42" s="166">
        <f>PI!K46</f>
        <v>0</v>
      </c>
      <c r="P42" s="85"/>
      <c r="Q42" s="85"/>
    </row>
    <row r="43" spans="1:17" ht="14.25" customHeight="1" x14ac:dyDescent="0.25">
      <c r="A43" s="88">
        <v>11</v>
      </c>
      <c r="B43" s="73">
        <v>4</v>
      </c>
      <c r="C43" s="74" t="s">
        <v>20</v>
      </c>
      <c r="D43" s="75" t="s">
        <v>9</v>
      </c>
      <c r="E43" s="75" t="s">
        <v>14</v>
      </c>
      <c r="F43" s="75" t="s">
        <v>9</v>
      </c>
      <c r="G43" s="75" t="s">
        <v>24</v>
      </c>
      <c r="H43" s="112"/>
      <c r="I43" s="112"/>
      <c r="J43" s="185" t="s">
        <v>207</v>
      </c>
      <c r="K43" s="185"/>
      <c r="L43" s="185"/>
      <c r="M43" s="185"/>
      <c r="N43" s="185"/>
      <c r="O43" s="166">
        <f>PI!K47</f>
        <v>275610.56099999999</v>
      </c>
      <c r="P43" s="85"/>
      <c r="Q43" s="85"/>
    </row>
    <row r="44" spans="1:17" ht="14.25" customHeight="1" x14ac:dyDescent="0.25">
      <c r="A44" s="88">
        <v>11</v>
      </c>
      <c r="B44" s="73">
        <v>4</v>
      </c>
      <c r="C44" s="74" t="s">
        <v>20</v>
      </c>
      <c r="D44" s="75" t="s">
        <v>9</v>
      </c>
      <c r="E44" s="75" t="s">
        <v>14</v>
      </c>
      <c r="F44" s="75" t="s">
        <v>9</v>
      </c>
      <c r="G44" s="75" t="s">
        <v>31</v>
      </c>
      <c r="H44" s="112"/>
      <c r="I44" s="112"/>
      <c r="J44" s="185" t="s">
        <v>208</v>
      </c>
      <c r="K44" s="185"/>
      <c r="L44" s="185"/>
      <c r="M44" s="185"/>
      <c r="N44" s="185"/>
      <c r="O44" s="166">
        <f>PI!K48</f>
        <v>0</v>
      </c>
      <c r="P44" s="85"/>
      <c r="Q44" s="85"/>
    </row>
    <row r="45" spans="1:17" ht="14.25" customHeight="1" x14ac:dyDescent="0.25">
      <c r="A45" s="88">
        <v>11</v>
      </c>
      <c r="B45" s="73">
        <v>4</v>
      </c>
      <c r="C45" s="74" t="s">
        <v>20</v>
      </c>
      <c r="D45" s="75" t="s">
        <v>9</v>
      </c>
      <c r="E45" s="75" t="s">
        <v>14</v>
      </c>
      <c r="F45" s="75" t="s">
        <v>9</v>
      </c>
      <c r="G45" s="75" t="s">
        <v>41</v>
      </c>
      <c r="H45" s="112"/>
      <c r="I45" s="112"/>
      <c r="J45" s="185" t="s">
        <v>209</v>
      </c>
      <c r="K45" s="185"/>
      <c r="L45" s="185"/>
      <c r="M45" s="185"/>
      <c r="N45" s="185"/>
      <c r="O45" s="166">
        <f>PI!K49</f>
        <v>0</v>
      </c>
      <c r="P45" s="85"/>
      <c r="Q45" s="85"/>
    </row>
    <row r="46" spans="1:17" ht="14.25" customHeight="1" x14ac:dyDescent="0.25">
      <c r="A46" s="88">
        <v>11</v>
      </c>
      <c r="B46" s="73">
        <v>4</v>
      </c>
      <c r="C46" s="74" t="s">
        <v>20</v>
      </c>
      <c r="D46" s="75" t="s">
        <v>9</v>
      </c>
      <c r="E46" s="75" t="s">
        <v>14</v>
      </c>
      <c r="F46" s="75" t="s">
        <v>11</v>
      </c>
      <c r="G46" s="75" t="s">
        <v>9</v>
      </c>
      <c r="H46" s="112"/>
      <c r="I46" s="112"/>
      <c r="J46" s="185" t="s">
        <v>211</v>
      </c>
      <c r="K46" s="185"/>
      <c r="L46" s="185"/>
      <c r="M46" s="185"/>
      <c r="N46" s="185"/>
      <c r="O46" s="166">
        <f>PI!K50</f>
        <v>0</v>
      </c>
      <c r="P46" s="85"/>
      <c r="Q46" s="85"/>
    </row>
    <row r="47" spans="1:17" ht="14.25" customHeight="1" x14ac:dyDescent="0.25">
      <c r="A47" s="88">
        <v>11</v>
      </c>
      <c r="B47" s="73">
        <v>4</v>
      </c>
      <c r="C47" s="74" t="s">
        <v>20</v>
      </c>
      <c r="D47" s="75" t="s">
        <v>9</v>
      </c>
      <c r="E47" s="75" t="s">
        <v>14</v>
      </c>
      <c r="F47" s="75" t="s">
        <v>11</v>
      </c>
      <c r="G47" s="75" t="s">
        <v>11</v>
      </c>
      <c r="H47" s="112"/>
      <c r="I47" s="112"/>
      <c r="J47" s="185" t="s">
        <v>210</v>
      </c>
      <c r="K47" s="185"/>
      <c r="L47" s="185"/>
      <c r="M47" s="185"/>
      <c r="N47" s="185"/>
      <c r="O47" s="166">
        <f>PI!K51</f>
        <v>0</v>
      </c>
      <c r="P47" s="85"/>
      <c r="Q47" s="85"/>
    </row>
    <row r="48" spans="1:17" ht="14.25" customHeight="1" x14ac:dyDescent="0.25">
      <c r="A48" s="88">
        <v>11</v>
      </c>
      <c r="B48" s="73">
        <v>4</v>
      </c>
      <c r="C48" s="74" t="s">
        <v>20</v>
      </c>
      <c r="D48" s="75" t="s">
        <v>9</v>
      </c>
      <c r="E48" s="75" t="s">
        <v>14</v>
      </c>
      <c r="F48" s="75" t="s">
        <v>11</v>
      </c>
      <c r="G48" s="75" t="s">
        <v>14</v>
      </c>
      <c r="H48" s="112"/>
      <c r="I48" s="112"/>
      <c r="J48" s="185" t="s">
        <v>212</v>
      </c>
      <c r="K48" s="185"/>
      <c r="L48" s="185"/>
      <c r="M48" s="185"/>
      <c r="N48" s="185"/>
      <c r="O48" s="166">
        <f>PI!K52</f>
        <v>0</v>
      </c>
      <c r="P48" s="85"/>
      <c r="Q48" s="85"/>
    </row>
    <row r="49" spans="1:17" ht="16.5" customHeight="1" x14ac:dyDescent="0.25">
      <c r="A49" s="88">
        <v>11</v>
      </c>
      <c r="B49" s="73">
        <v>4</v>
      </c>
      <c r="C49" s="74" t="s">
        <v>27</v>
      </c>
      <c r="D49" s="75" t="s">
        <v>9</v>
      </c>
      <c r="E49" s="76">
        <v>0</v>
      </c>
      <c r="F49" s="76">
        <v>0</v>
      </c>
      <c r="G49" s="76">
        <v>0</v>
      </c>
      <c r="H49" s="83"/>
      <c r="I49" s="186" t="s">
        <v>58</v>
      </c>
      <c r="J49" s="186"/>
      <c r="K49" s="186"/>
      <c r="L49" s="186"/>
      <c r="M49" s="186"/>
      <c r="N49" s="186"/>
      <c r="O49" s="166"/>
      <c r="P49" s="85">
        <f>SUM(P50)</f>
        <v>2482342.548</v>
      </c>
      <c r="Q49" s="85"/>
    </row>
    <row r="50" spans="1:17" ht="13.5" customHeight="1" x14ac:dyDescent="0.25">
      <c r="A50" s="88">
        <v>11</v>
      </c>
      <c r="B50" s="73">
        <v>4</v>
      </c>
      <c r="C50" s="74" t="s">
        <v>27</v>
      </c>
      <c r="D50" s="75" t="s">
        <v>9</v>
      </c>
      <c r="E50" s="76">
        <v>2</v>
      </c>
      <c r="F50" s="76">
        <v>0</v>
      </c>
      <c r="G50" s="76">
        <v>0</v>
      </c>
      <c r="H50" s="83"/>
      <c r="I50" s="176"/>
      <c r="J50" s="186" t="s">
        <v>243</v>
      </c>
      <c r="K50" s="186"/>
      <c r="L50" s="186"/>
      <c r="M50" s="186"/>
      <c r="N50" s="186"/>
      <c r="P50" s="84">
        <f>SUM(O51:O63)</f>
        <v>2482342.548</v>
      </c>
      <c r="Q50" s="85"/>
    </row>
    <row r="51" spans="1:17" ht="34.5" customHeight="1" x14ac:dyDescent="0.25">
      <c r="A51" s="88">
        <v>11</v>
      </c>
      <c r="B51" s="73">
        <v>4</v>
      </c>
      <c r="C51" s="74" t="s">
        <v>27</v>
      </c>
      <c r="D51" s="75" t="s">
        <v>9</v>
      </c>
      <c r="E51" s="76">
        <v>2</v>
      </c>
      <c r="F51" s="76">
        <v>0</v>
      </c>
      <c r="G51" s="76">
        <v>1</v>
      </c>
      <c r="H51" s="112"/>
      <c r="I51" s="112"/>
      <c r="J51" s="112"/>
      <c r="K51" s="187" t="s">
        <v>213</v>
      </c>
      <c r="L51" s="187"/>
      <c r="M51" s="187"/>
      <c r="N51" s="187"/>
      <c r="O51" s="166">
        <f>PI!K55</f>
        <v>443157.64799999993</v>
      </c>
      <c r="P51" s="85"/>
      <c r="Q51" s="85"/>
    </row>
    <row r="52" spans="1:17" ht="36" customHeight="1" x14ac:dyDescent="0.25">
      <c r="A52" s="88">
        <v>11</v>
      </c>
      <c r="B52" s="73">
        <v>4</v>
      </c>
      <c r="C52" s="74" t="s">
        <v>27</v>
      </c>
      <c r="D52" s="75" t="s">
        <v>9</v>
      </c>
      <c r="E52" s="76">
        <v>2</v>
      </c>
      <c r="F52" s="76">
        <v>0</v>
      </c>
      <c r="G52" s="76">
        <v>2</v>
      </c>
      <c r="H52" s="112"/>
      <c r="I52" s="112"/>
      <c r="J52" s="112"/>
      <c r="K52" s="187" t="s">
        <v>214</v>
      </c>
      <c r="L52" s="187"/>
      <c r="M52" s="187"/>
      <c r="N52" s="187"/>
      <c r="O52" s="166">
        <f>PI!K56</f>
        <v>126111</v>
      </c>
      <c r="P52" s="85"/>
      <c r="Q52" s="85"/>
    </row>
    <row r="53" spans="1:17" ht="13.5" customHeight="1" x14ac:dyDescent="0.25">
      <c r="A53" s="88">
        <v>11</v>
      </c>
      <c r="B53" s="73">
        <v>4</v>
      </c>
      <c r="C53" s="74" t="s">
        <v>27</v>
      </c>
      <c r="D53" s="75" t="s">
        <v>9</v>
      </c>
      <c r="E53" s="76">
        <v>2</v>
      </c>
      <c r="F53" s="76">
        <v>0</v>
      </c>
      <c r="G53" s="76">
        <v>3</v>
      </c>
      <c r="H53" s="112"/>
      <c r="I53" s="112"/>
      <c r="J53" s="112"/>
      <c r="K53" s="185" t="s">
        <v>215</v>
      </c>
      <c r="L53" s="185"/>
      <c r="M53" s="185"/>
      <c r="N53" s="185"/>
      <c r="O53" s="166">
        <f>PI!K57</f>
        <v>0</v>
      </c>
      <c r="P53" s="85"/>
      <c r="Q53" s="85"/>
    </row>
    <row r="54" spans="1:17" ht="26.25" customHeight="1" x14ac:dyDescent="0.25">
      <c r="A54" s="88">
        <v>11</v>
      </c>
      <c r="B54" s="73">
        <v>4</v>
      </c>
      <c r="C54" s="74" t="s">
        <v>27</v>
      </c>
      <c r="D54" s="75" t="s">
        <v>9</v>
      </c>
      <c r="E54" s="76">
        <v>2</v>
      </c>
      <c r="F54" s="76">
        <v>0</v>
      </c>
      <c r="G54" s="76">
        <v>4</v>
      </c>
      <c r="H54" s="112"/>
      <c r="I54" s="112"/>
      <c r="J54" s="112"/>
      <c r="K54" s="187" t="s">
        <v>216</v>
      </c>
      <c r="L54" s="187"/>
      <c r="M54" s="187"/>
      <c r="N54" s="187"/>
      <c r="O54" s="166">
        <f>PI!K58</f>
        <v>3168</v>
      </c>
      <c r="P54" s="85"/>
      <c r="Q54" s="85"/>
    </row>
    <row r="55" spans="1:17" ht="15" customHeight="1" x14ac:dyDescent="0.25">
      <c r="A55" s="88">
        <v>11</v>
      </c>
      <c r="B55" s="73">
        <v>4</v>
      </c>
      <c r="C55" s="74" t="s">
        <v>27</v>
      </c>
      <c r="D55" s="75" t="s">
        <v>9</v>
      </c>
      <c r="E55" s="76">
        <v>2</v>
      </c>
      <c r="F55" s="76">
        <v>0</v>
      </c>
      <c r="G55" s="76">
        <v>5</v>
      </c>
      <c r="H55" s="112"/>
      <c r="I55" s="112"/>
      <c r="J55" s="112"/>
      <c r="K55" s="185" t="s">
        <v>217</v>
      </c>
      <c r="L55" s="185"/>
      <c r="M55" s="185"/>
      <c r="N55" s="185"/>
      <c r="O55" s="166">
        <f>PI!K59</f>
        <v>0</v>
      </c>
      <c r="P55" s="85"/>
      <c r="Q55" s="85"/>
    </row>
    <row r="56" spans="1:17" ht="24.75" customHeight="1" x14ac:dyDescent="0.25">
      <c r="A56" s="88">
        <v>11</v>
      </c>
      <c r="B56" s="73">
        <v>4</v>
      </c>
      <c r="C56" s="74" t="s">
        <v>27</v>
      </c>
      <c r="D56" s="75" t="s">
        <v>9</v>
      </c>
      <c r="E56" s="76">
        <v>2</v>
      </c>
      <c r="F56" s="76">
        <v>0</v>
      </c>
      <c r="G56" s="76">
        <v>6</v>
      </c>
      <c r="H56" s="112"/>
      <c r="I56" s="112"/>
      <c r="J56" s="112"/>
      <c r="K56" s="187" t="s">
        <v>218</v>
      </c>
      <c r="L56" s="187"/>
      <c r="M56" s="187"/>
      <c r="N56" s="187"/>
      <c r="O56" s="166">
        <f>PI!K60</f>
        <v>54807.4</v>
      </c>
      <c r="P56" s="85"/>
      <c r="Q56" s="85"/>
    </row>
    <row r="57" spans="1:17" s="99" customFormat="1" ht="26.25" customHeight="1" x14ac:dyDescent="0.25">
      <c r="A57" s="88">
        <v>11</v>
      </c>
      <c r="B57" s="77">
        <v>4</v>
      </c>
      <c r="C57" s="78" t="s">
        <v>27</v>
      </c>
      <c r="D57" s="79" t="s">
        <v>9</v>
      </c>
      <c r="E57" s="93">
        <v>2</v>
      </c>
      <c r="F57" s="93">
        <v>0</v>
      </c>
      <c r="G57" s="93">
        <v>7</v>
      </c>
      <c r="H57" s="175"/>
      <c r="I57" s="175"/>
      <c r="J57" s="175"/>
      <c r="K57" s="185" t="s">
        <v>219</v>
      </c>
      <c r="L57" s="185"/>
      <c r="M57" s="185"/>
      <c r="N57" s="185"/>
      <c r="O57" s="166">
        <f>PI!K61</f>
        <v>0</v>
      </c>
      <c r="P57" s="85"/>
      <c r="Q57" s="85"/>
    </row>
    <row r="58" spans="1:17" ht="10.5" customHeight="1" x14ac:dyDescent="0.25">
      <c r="A58" s="88">
        <v>11</v>
      </c>
      <c r="B58" s="73">
        <v>4</v>
      </c>
      <c r="C58" s="74" t="s">
        <v>27</v>
      </c>
      <c r="D58" s="75" t="s">
        <v>9</v>
      </c>
      <c r="E58" s="76">
        <v>2</v>
      </c>
      <c r="F58" s="76">
        <v>0</v>
      </c>
      <c r="G58" s="76">
        <v>8</v>
      </c>
      <c r="H58" s="112"/>
      <c r="I58" s="112"/>
      <c r="J58" s="112"/>
      <c r="K58" s="187" t="s">
        <v>220</v>
      </c>
      <c r="L58" s="187"/>
      <c r="M58" s="187"/>
      <c r="N58" s="187"/>
      <c r="O58" s="166">
        <f>PI!K62</f>
        <v>73098.5</v>
      </c>
      <c r="P58" s="85"/>
      <c r="Q58" s="85"/>
    </row>
    <row r="59" spans="1:17" ht="10.5" customHeight="1" x14ac:dyDescent="0.25">
      <c r="A59" s="88">
        <v>11</v>
      </c>
      <c r="B59" s="73">
        <v>4</v>
      </c>
      <c r="C59" s="74" t="s">
        <v>27</v>
      </c>
      <c r="D59" s="75" t="s">
        <v>9</v>
      </c>
      <c r="E59" s="76">
        <v>2</v>
      </c>
      <c r="F59" s="76">
        <v>0</v>
      </c>
      <c r="G59" s="76">
        <v>9</v>
      </c>
      <c r="H59" s="112"/>
      <c r="I59" s="112"/>
      <c r="J59" s="112"/>
      <c r="K59" s="187" t="s">
        <v>221</v>
      </c>
      <c r="L59" s="187"/>
      <c r="M59" s="187"/>
      <c r="N59" s="187"/>
      <c r="O59" s="166">
        <f>PI!K63</f>
        <v>0</v>
      </c>
      <c r="P59" s="85"/>
      <c r="Q59" s="85"/>
    </row>
    <row r="60" spans="1:17" ht="10.5" customHeight="1" x14ac:dyDescent="0.25">
      <c r="A60" s="88">
        <v>11</v>
      </c>
      <c r="B60" s="73">
        <v>4</v>
      </c>
      <c r="C60" s="74" t="s">
        <v>27</v>
      </c>
      <c r="D60" s="75" t="s">
        <v>9</v>
      </c>
      <c r="E60" s="76">
        <v>2</v>
      </c>
      <c r="F60" s="76">
        <v>1</v>
      </c>
      <c r="G60" s="76">
        <v>0</v>
      </c>
      <c r="H60" s="112"/>
      <c r="I60" s="112"/>
      <c r="J60" s="112"/>
      <c r="K60" s="187" t="s">
        <v>222</v>
      </c>
      <c r="L60" s="187"/>
      <c r="M60" s="187"/>
      <c r="N60" s="187"/>
      <c r="O60" s="166">
        <f>PI!K64</f>
        <v>0</v>
      </c>
      <c r="P60" s="85"/>
      <c r="Q60" s="85"/>
    </row>
    <row r="61" spans="1:17" ht="10.5" customHeight="1" x14ac:dyDescent="0.25">
      <c r="A61" s="88">
        <v>11</v>
      </c>
      <c r="B61" s="73">
        <v>4</v>
      </c>
      <c r="C61" s="74" t="s">
        <v>27</v>
      </c>
      <c r="D61" s="75" t="s">
        <v>9</v>
      </c>
      <c r="E61" s="76">
        <v>2</v>
      </c>
      <c r="F61" s="76">
        <v>1</v>
      </c>
      <c r="G61" s="76">
        <v>1</v>
      </c>
      <c r="H61" s="112"/>
      <c r="I61" s="112"/>
      <c r="J61" s="112"/>
      <c r="K61" s="187" t="s">
        <v>66</v>
      </c>
      <c r="L61" s="187"/>
      <c r="M61" s="187"/>
      <c r="N61" s="187"/>
      <c r="O61" s="166">
        <f>PI!K65</f>
        <v>0</v>
      </c>
      <c r="P61" s="85"/>
      <c r="Q61" s="85"/>
    </row>
    <row r="62" spans="1:17" ht="10.5" customHeight="1" x14ac:dyDescent="0.25">
      <c r="A62" s="88">
        <v>11</v>
      </c>
      <c r="B62" s="73">
        <v>4</v>
      </c>
      <c r="C62" s="74" t="s">
        <v>27</v>
      </c>
      <c r="D62" s="75" t="s">
        <v>9</v>
      </c>
      <c r="E62" s="76">
        <v>2</v>
      </c>
      <c r="F62" s="76">
        <v>1</v>
      </c>
      <c r="G62" s="76">
        <v>2</v>
      </c>
      <c r="H62" s="112"/>
      <c r="I62" s="112"/>
      <c r="J62" s="112"/>
      <c r="K62" s="187" t="s">
        <v>67</v>
      </c>
      <c r="L62" s="187"/>
      <c r="M62" s="187"/>
      <c r="N62" s="187"/>
      <c r="O62" s="166">
        <f>PI!K66</f>
        <v>0</v>
      </c>
      <c r="P62" s="85"/>
      <c r="Q62" s="85"/>
    </row>
    <row r="63" spans="1:17" ht="10.5" customHeight="1" x14ac:dyDescent="0.25">
      <c r="A63" s="88">
        <v>11</v>
      </c>
      <c r="B63" s="73">
        <v>4</v>
      </c>
      <c r="C63" s="74" t="s">
        <v>27</v>
      </c>
      <c r="D63" s="75" t="s">
        <v>9</v>
      </c>
      <c r="E63" s="76">
        <v>2</v>
      </c>
      <c r="F63" s="76">
        <v>1</v>
      </c>
      <c r="G63" s="76">
        <v>3</v>
      </c>
      <c r="H63" s="112"/>
      <c r="I63" s="112"/>
      <c r="J63" s="112"/>
      <c r="K63" s="185" t="s">
        <v>68</v>
      </c>
      <c r="L63" s="185"/>
      <c r="M63" s="185"/>
      <c r="N63" s="185"/>
      <c r="O63" s="166">
        <f>PI!K67</f>
        <v>1782000</v>
      </c>
      <c r="P63" s="85"/>
      <c r="Q63" s="85"/>
    </row>
    <row r="64" spans="1:17" ht="16.5" customHeight="1" x14ac:dyDescent="0.25">
      <c r="A64" s="88">
        <v>11</v>
      </c>
      <c r="B64" s="73">
        <v>4</v>
      </c>
      <c r="C64" s="74" t="s">
        <v>33</v>
      </c>
      <c r="D64" s="75" t="s">
        <v>9</v>
      </c>
      <c r="E64" s="76">
        <v>0</v>
      </c>
      <c r="F64" s="76">
        <v>0</v>
      </c>
      <c r="G64" s="76">
        <v>0</v>
      </c>
      <c r="H64" s="83"/>
      <c r="I64" s="186" t="s">
        <v>69</v>
      </c>
      <c r="J64" s="186"/>
      <c r="K64" s="186"/>
      <c r="L64" s="186"/>
      <c r="M64" s="186"/>
      <c r="N64" s="186"/>
      <c r="O64" s="166"/>
      <c r="P64" s="85">
        <f>SUM(O65:O68)</f>
        <v>0</v>
      </c>
      <c r="Q64" s="85"/>
    </row>
    <row r="65" spans="1:17" ht="16.5" customHeight="1" x14ac:dyDescent="0.25">
      <c r="A65" s="88">
        <v>11</v>
      </c>
      <c r="B65" s="73">
        <v>4</v>
      </c>
      <c r="C65" s="74" t="s">
        <v>33</v>
      </c>
      <c r="D65" s="75" t="s">
        <v>9</v>
      </c>
      <c r="E65" s="76">
        <v>2</v>
      </c>
      <c r="F65" s="76">
        <v>0</v>
      </c>
      <c r="G65" s="76">
        <v>0</v>
      </c>
      <c r="H65" s="112"/>
      <c r="I65" s="112"/>
      <c r="J65" s="185" t="s">
        <v>245</v>
      </c>
      <c r="K65" s="185"/>
      <c r="L65" s="185"/>
      <c r="M65" s="185"/>
      <c r="N65" s="185"/>
      <c r="O65" s="166">
        <f>PI!K69</f>
        <v>0</v>
      </c>
      <c r="P65" s="85"/>
      <c r="Q65" s="85"/>
    </row>
    <row r="66" spans="1:17" ht="16.5" customHeight="1" x14ac:dyDescent="0.25">
      <c r="A66" s="88">
        <v>11</v>
      </c>
      <c r="B66" s="73">
        <v>4</v>
      </c>
      <c r="C66" s="74" t="s">
        <v>33</v>
      </c>
      <c r="D66" s="75" t="s">
        <v>9</v>
      </c>
      <c r="E66" s="76">
        <v>4</v>
      </c>
      <c r="F66" s="76">
        <v>0</v>
      </c>
      <c r="G66" s="76">
        <v>0</v>
      </c>
      <c r="H66" s="112"/>
      <c r="I66" s="112"/>
      <c r="J66" s="185" t="s">
        <v>321</v>
      </c>
      <c r="K66" s="185"/>
      <c r="L66" s="185"/>
      <c r="M66" s="185"/>
      <c r="N66" s="185"/>
      <c r="O66" s="166">
        <f>PI!K70</f>
        <v>0</v>
      </c>
      <c r="P66" s="85"/>
      <c r="Q66" s="85"/>
    </row>
    <row r="67" spans="1:17" ht="23.25" customHeight="1" x14ac:dyDescent="0.25">
      <c r="A67" s="88">
        <v>11</v>
      </c>
      <c r="B67" s="73">
        <v>4</v>
      </c>
      <c r="C67" s="74" t="s">
        <v>33</v>
      </c>
      <c r="D67" s="75" t="s">
        <v>9</v>
      </c>
      <c r="E67" s="76">
        <v>6</v>
      </c>
      <c r="F67" s="76">
        <v>0</v>
      </c>
      <c r="G67" s="76">
        <v>0</v>
      </c>
      <c r="H67" s="112"/>
      <c r="I67" s="112"/>
      <c r="J67" s="185" t="s">
        <v>246</v>
      </c>
      <c r="K67" s="185"/>
      <c r="L67" s="185"/>
      <c r="M67" s="185"/>
      <c r="N67" s="185"/>
      <c r="O67" s="166">
        <f>PI!K71</f>
        <v>0</v>
      </c>
      <c r="P67" s="85"/>
      <c r="Q67" s="85"/>
    </row>
    <row r="68" spans="1:17" ht="16.5" customHeight="1" x14ac:dyDescent="0.25">
      <c r="A68" s="88">
        <v>11</v>
      </c>
      <c r="B68" s="73">
        <v>4</v>
      </c>
      <c r="C68" s="74" t="s">
        <v>33</v>
      </c>
      <c r="D68" s="75" t="s">
        <v>9</v>
      </c>
      <c r="E68" s="76">
        <v>8</v>
      </c>
      <c r="F68" s="76">
        <v>0</v>
      </c>
      <c r="G68" s="76">
        <v>0</v>
      </c>
      <c r="H68" s="112"/>
      <c r="I68" s="112"/>
      <c r="J68" s="185" t="s">
        <v>247</v>
      </c>
      <c r="K68" s="185"/>
      <c r="L68" s="185"/>
      <c r="M68" s="185"/>
      <c r="N68" s="185"/>
      <c r="O68" s="166">
        <f>PI!K72</f>
        <v>0</v>
      </c>
      <c r="P68" s="85"/>
      <c r="Q68" s="85"/>
    </row>
    <row r="69" spans="1:17" ht="48.75" customHeight="1" x14ac:dyDescent="0.25">
      <c r="A69" s="88">
        <v>11</v>
      </c>
      <c r="B69" s="73">
        <v>4</v>
      </c>
      <c r="C69" s="74" t="s">
        <v>41</v>
      </c>
      <c r="D69" s="75" t="s">
        <v>9</v>
      </c>
      <c r="E69" s="76">
        <v>0</v>
      </c>
      <c r="F69" s="76">
        <v>0</v>
      </c>
      <c r="G69" s="76">
        <v>0</v>
      </c>
      <c r="H69" s="112"/>
      <c r="I69" s="186" t="s">
        <v>311</v>
      </c>
      <c r="J69" s="186"/>
      <c r="K69" s="186"/>
      <c r="L69" s="186"/>
      <c r="M69" s="186"/>
      <c r="N69" s="186"/>
      <c r="O69" s="166"/>
      <c r="P69" s="85">
        <f>O70</f>
        <v>0</v>
      </c>
      <c r="Q69" s="85"/>
    </row>
    <row r="70" spans="1:17" ht="39.75" customHeight="1" x14ac:dyDescent="0.25">
      <c r="A70" s="88">
        <v>11</v>
      </c>
      <c r="B70" s="73">
        <v>4</v>
      </c>
      <c r="C70" s="74" t="s">
        <v>41</v>
      </c>
      <c r="D70" s="75" t="s">
        <v>9</v>
      </c>
      <c r="E70" s="76">
        <v>1</v>
      </c>
      <c r="F70" s="76">
        <v>0</v>
      </c>
      <c r="G70" s="76">
        <v>0</v>
      </c>
      <c r="H70" s="112"/>
      <c r="I70" s="112"/>
      <c r="J70" s="185" t="s">
        <v>223</v>
      </c>
      <c r="K70" s="185"/>
      <c r="L70" s="185"/>
      <c r="M70" s="185"/>
      <c r="N70" s="185"/>
      <c r="O70" s="166">
        <f>PI!K74</f>
        <v>0</v>
      </c>
      <c r="P70" s="85"/>
      <c r="Q70" s="85"/>
    </row>
    <row r="71" spans="1:17" ht="15" customHeight="1" x14ac:dyDescent="0.25">
      <c r="A71" s="88">
        <v>11</v>
      </c>
      <c r="B71" s="73">
        <v>5</v>
      </c>
      <c r="C71" s="74" t="s">
        <v>9</v>
      </c>
      <c r="D71" s="75" t="s">
        <v>9</v>
      </c>
      <c r="E71" s="76">
        <v>0</v>
      </c>
      <c r="F71" s="76">
        <v>0</v>
      </c>
      <c r="G71" s="76">
        <v>0</v>
      </c>
      <c r="H71" s="186" t="s">
        <v>71</v>
      </c>
      <c r="I71" s="186"/>
      <c r="J71" s="186"/>
      <c r="K71" s="186"/>
      <c r="L71" s="186"/>
      <c r="M71" s="186"/>
      <c r="N71" s="186"/>
      <c r="O71" s="166"/>
      <c r="P71" s="85"/>
      <c r="Q71" s="85">
        <f>SUM(P72,P78)</f>
        <v>2800.1679999999997</v>
      </c>
    </row>
    <row r="72" spans="1:17" ht="12.75" customHeight="1" x14ac:dyDescent="0.25">
      <c r="A72" s="88">
        <v>11</v>
      </c>
      <c r="B72" s="73">
        <v>5</v>
      </c>
      <c r="C72" s="74" t="s">
        <v>11</v>
      </c>
      <c r="D72" s="75" t="s">
        <v>9</v>
      </c>
      <c r="E72" s="76">
        <v>0</v>
      </c>
      <c r="F72" s="76">
        <v>0</v>
      </c>
      <c r="G72" s="76">
        <v>0</v>
      </c>
      <c r="H72" s="83"/>
      <c r="I72" s="186" t="s">
        <v>72</v>
      </c>
      <c r="J72" s="186"/>
      <c r="K72" s="186"/>
      <c r="L72" s="186"/>
      <c r="M72" s="186"/>
      <c r="N72" s="186"/>
      <c r="O72" s="166"/>
      <c r="P72" s="85">
        <f>SUM(O73:O77)</f>
        <v>2800.1679999999997</v>
      </c>
      <c r="Q72" s="85"/>
    </row>
    <row r="73" spans="1:17" ht="27" customHeight="1" x14ac:dyDescent="0.25">
      <c r="A73" s="88">
        <v>11</v>
      </c>
      <c r="B73" s="73">
        <v>5</v>
      </c>
      <c r="C73" s="74" t="s">
        <v>11</v>
      </c>
      <c r="D73" s="75" t="s">
        <v>9</v>
      </c>
      <c r="E73" s="76">
        <v>1</v>
      </c>
      <c r="F73" s="76">
        <v>0</v>
      </c>
      <c r="G73" s="76">
        <v>0</v>
      </c>
      <c r="H73" s="83"/>
      <c r="I73" s="83"/>
      <c r="J73" s="185" t="s">
        <v>224</v>
      </c>
      <c r="K73" s="185"/>
      <c r="L73" s="185"/>
      <c r="M73" s="185"/>
      <c r="N73" s="185"/>
      <c r="O73" s="166">
        <f>PI!K77</f>
        <v>0</v>
      </c>
      <c r="P73" s="85"/>
      <c r="Q73" s="85"/>
    </row>
    <row r="74" spans="1:17" ht="24" customHeight="1" x14ac:dyDescent="0.25">
      <c r="A74" s="88">
        <v>11</v>
      </c>
      <c r="B74" s="73">
        <v>5</v>
      </c>
      <c r="C74" s="74" t="s">
        <v>11</v>
      </c>
      <c r="D74" s="75" t="s">
        <v>9</v>
      </c>
      <c r="E74" s="76">
        <v>2</v>
      </c>
      <c r="F74" s="76">
        <v>0</v>
      </c>
      <c r="G74" s="76">
        <v>0</v>
      </c>
      <c r="H74" s="83"/>
      <c r="I74" s="83"/>
      <c r="J74" s="185" t="s">
        <v>163</v>
      </c>
      <c r="K74" s="185"/>
      <c r="L74" s="185"/>
      <c r="M74" s="185"/>
      <c r="N74" s="185"/>
      <c r="O74" s="166">
        <f>PI!K78</f>
        <v>0</v>
      </c>
      <c r="P74" s="85"/>
      <c r="Q74" s="85"/>
    </row>
    <row r="75" spans="1:17" ht="13.5" customHeight="1" x14ac:dyDescent="0.25">
      <c r="A75" s="88">
        <v>11</v>
      </c>
      <c r="B75" s="73">
        <v>5</v>
      </c>
      <c r="C75" s="74" t="s">
        <v>11</v>
      </c>
      <c r="D75" s="75" t="s">
        <v>9</v>
      </c>
      <c r="E75" s="76">
        <v>3</v>
      </c>
      <c r="F75" s="76">
        <v>0</v>
      </c>
      <c r="G75" s="76">
        <v>0</v>
      </c>
      <c r="H75" s="83"/>
      <c r="I75" s="83"/>
      <c r="J75" s="185" t="s">
        <v>225</v>
      </c>
      <c r="K75" s="185"/>
      <c r="L75" s="185"/>
      <c r="M75" s="185"/>
      <c r="N75" s="185"/>
      <c r="O75" s="166">
        <f>PI!K79</f>
        <v>0</v>
      </c>
      <c r="P75" s="85"/>
      <c r="Q75" s="85"/>
    </row>
    <row r="76" spans="1:17" ht="14.25" customHeight="1" x14ac:dyDescent="0.25">
      <c r="A76" s="88">
        <v>11</v>
      </c>
      <c r="B76" s="73">
        <v>5</v>
      </c>
      <c r="C76" s="74" t="s">
        <v>11</v>
      </c>
      <c r="D76" s="75" t="s">
        <v>9</v>
      </c>
      <c r="E76" s="76">
        <v>4</v>
      </c>
      <c r="F76" s="76">
        <v>0</v>
      </c>
      <c r="G76" s="76">
        <v>0</v>
      </c>
      <c r="H76" s="83"/>
      <c r="I76" s="83"/>
      <c r="J76" s="185" t="s">
        <v>226</v>
      </c>
      <c r="K76" s="185"/>
      <c r="L76" s="185"/>
      <c r="M76" s="185"/>
      <c r="N76" s="185"/>
      <c r="O76" s="166">
        <f>PI!K80</f>
        <v>0</v>
      </c>
      <c r="P76" s="85"/>
      <c r="Q76" s="85"/>
    </row>
    <row r="77" spans="1:17" ht="14.25" customHeight="1" x14ac:dyDescent="0.25">
      <c r="A77" s="88">
        <v>11</v>
      </c>
      <c r="B77" s="73">
        <v>5</v>
      </c>
      <c r="C77" s="74" t="s">
        <v>11</v>
      </c>
      <c r="D77" s="75" t="s">
        <v>9</v>
      </c>
      <c r="E77" s="76" t="s">
        <v>33</v>
      </c>
      <c r="F77" s="76">
        <v>0</v>
      </c>
      <c r="G77" s="76">
        <v>0</v>
      </c>
      <c r="H77" s="83"/>
      <c r="I77" s="83"/>
      <c r="J77" s="185" t="s">
        <v>250</v>
      </c>
      <c r="K77" s="185"/>
      <c r="L77" s="185"/>
      <c r="M77" s="185"/>
      <c r="N77" s="185"/>
      <c r="O77" s="166">
        <f>PI!K81</f>
        <v>2800.1679999999997</v>
      </c>
      <c r="P77" s="85"/>
      <c r="Q77" s="85"/>
    </row>
    <row r="78" spans="1:17" ht="46.5" customHeight="1" x14ac:dyDescent="0.25">
      <c r="A78" s="88">
        <v>11</v>
      </c>
      <c r="B78" s="73">
        <v>5</v>
      </c>
      <c r="C78" s="74" t="s">
        <v>41</v>
      </c>
      <c r="D78" s="75" t="s">
        <v>9</v>
      </c>
      <c r="E78" s="76">
        <v>0</v>
      </c>
      <c r="F78" s="76">
        <v>0</v>
      </c>
      <c r="G78" s="76">
        <v>0</v>
      </c>
      <c r="H78" s="83"/>
      <c r="I78" s="186" t="s">
        <v>227</v>
      </c>
      <c r="J78" s="186"/>
      <c r="K78" s="186"/>
      <c r="L78" s="186"/>
      <c r="M78" s="186"/>
      <c r="N78" s="186"/>
      <c r="O78" s="166"/>
      <c r="P78" s="85">
        <f>O79</f>
        <v>0</v>
      </c>
      <c r="Q78" s="85"/>
    </row>
    <row r="79" spans="1:17" ht="38.25" customHeight="1" x14ac:dyDescent="0.25">
      <c r="A79" s="88">
        <v>11</v>
      </c>
      <c r="B79" s="73">
        <v>5</v>
      </c>
      <c r="C79" s="74" t="s">
        <v>41</v>
      </c>
      <c r="D79" s="75" t="s">
        <v>9</v>
      </c>
      <c r="E79" s="76">
        <v>1</v>
      </c>
      <c r="F79" s="76">
        <v>0</v>
      </c>
      <c r="G79" s="76">
        <v>0</v>
      </c>
      <c r="H79" s="83"/>
      <c r="I79" s="83"/>
      <c r="J79" s="185" t="s">
        <v>228</v>
      </c>
      <c r="K79" s="185"/>
      <c r="L79" s="185"/>
      <c r="M79" s="185"/>
      <c r="N79" s="185"/>
      <c r="O79" s="166">
        <f>PI!K83</f>
        <v>0</v>
      </c>
      <c r="P79" s="85"/>
      <c r="Q79" s="85"/>
    </row>
    <row r="80" spans="1:17" ht="15.75" customHeight="1" x14ac:dyDescent="0.25">
      <c r="A80" s="88">
        <v>11</v>
      </c>
      <c r="B80" s="73">
        <v>6</v>
      </c>
      <c r="C80" s="74" t="s">
        <v>9</v>
      </c>
      <c r="D80" s="75" t="s">
        <v>9</v>
      </c>
      <c r="E80" s="76">
        <v>0</v>
      </c>
      <c r="F80" s="76">
        <v>0</v>
      </c>
      <c r="G80" s="76">
        <v>0</v>
      </c>
      <c r="H80" s="186" t="s">
        <v>76</v>
      </c>
      <c r="I80" s="186"/>
      <c r="J80" s="186"/>
      <c r="K80" s="186"/>
      <c r="L80" s="186"/>
      <c r="M80" s="186"/>
      <c r="N80" s="186"/>
      <c r="O80" s="166"/>
      <c r="P80" s="85"/>
      <c r="Q80" s="85">
        <f>SUM(P81,P96,P104,P107)</f>
        <v>930933</v>
      </c>
    </row>
    <row r="81" spans="1:17" ht="15.75" customHeight="1" x14ac:dyDescent="0.25">
      <c r="A81" s="88">
        <v>11</v>
      </c>
      <c r="B81" s="73">
        <v>6</v>
      </c>
      <c r="C81" s="74" t="s">
        <v>11</v>
      </c>
      <c r="D81" s="75" t="s">
        <v>9</v>
      </c>
      <c r="E81" s="76">
        <v>0</v>
      </c>
      <c r="F81" s="76">
        <v>0</v>
      </c>
      <c r="G81" s="76">
        <v>0</v>
      </c>
      <c r="H81" s="83"/>
      <c r="I81" s="186" t="s">
        <v>251</v>
      </c>
      <c r="J81" s="186"/>
      <c r="K81" s="186"/>
      <c r="L81" s="186"/>
      <c r="M81" s="186"/>
      <c r="N81" s="186"/>
      <c r="O81" s="166"/>
      <c r="P81" s="85">
        <f>SUM(O82:O95)</f>
        <v>930933</v>
      </c>
      <c r="Q81" s="85"/>
    </row>
    <row r="82" spans="1:17" ht="24.75" customHeight="1" x14ac:dyDescent="0.25">
      <c r="A82" s="88">
        <v>11</v>
      </c>
      <c r="B82" s="73">
        <v>6</v>
      </c>
      <c r="C82" s="73">
        <v>1</v>
      </c>
      <c r="D82" s="76">
        <v>0</v>
      </c>
      <c r="E82" s="76">
        <v>5</v>
      </c>
      <c r="F82" s="76">
        <v>0</v>
      </c>
      <c r="G82" s="76">
        <v>0</v>
      </c>
      <c r="H82" s="112"/>
      <c r="I82" s="112"/>
      <c r="J82" s="185" t="s">
        <v>231</v>
      </c>
      <c r="K82" s="185"/>
      <c r="L82" s="185"/>
      <c r="M82" s="185"/>
      <c r="N82" s="185"/>
      <c r="O82" s="166">
        <f>PI!K86</f>
        <v>0</v>
      </c>
      <c r="P82" s="85"/>
      <c r="Q82" s="85"/>
    </row>
    <row r="83" spans="1:17" ht="14.25" customHeight="1" x14ac:dyDescent="0.25">
      <c r="A83" s="88">
        <v>11</v>
      </c>
      <c r="B83" s="73">
        <v>6</v>
      </c>
      <c r="C83" s="73">
        <v>1</v>
      </c>
      <c r="D83" s="76">
        <v>0</v>
      </c>
      <c r="E83" s="76">
        <v>6</v>
      </c>
      <c r="F83" s="76">
        <v>0</v>
      </c>
      <c r="G83" s="76">
        <v>0</v>
      </c>
      <c r="H83" s="112"/>
      <c r="I83" s="112"/>
      <c r="J83" s="185" t="s">
        <v>232</v>
      </c>
      <c r="K83" s="185"/>
      <c r="L83" s="185"/>
      <c r="M83" s="185"/>
      <c r="N83" s="185"/>
      <c r="O83" s="166">
        <f>PI!K87</f>
        <v>0</v>
      </c>
      <c r="P83" s="85"/>
      <c r="Q83" s="85"/>
    </row>
    <row r="84" spans="1:17" ht="14.25" customHeight="1" x14ac:dyDescent="0.25">
      <c r="A84" s="88">
        <v>11</v>
      </c>
      <c r="B84" s="73">
        <v>6</v>
      </c>
      <c r="C84" s="73">
        <v>1</v>
      </c>
      <c r="D84" s="76">
        <v>1</v>
      </c>
      <c r="E84" s="76">
        <v>0</v>
      </c>
      <c r="F84" s="76">
        <v>0</v>
      </c>
      <c r="G84" s="76">
        <v>0</v>
      </c>
      <c r="H84" s="112"/>
      <c r="I84" s="112"/>
      <c r="J84" s="185" t="s">
        <v>233</v>
      </c>
      <c r="K84" s="185"/>
      <c r="L84" s="185"/>
      <c r="M84" s="185"/>
      <c r="N84" s="185"/>
      <c r="O84" s="166">
        <f>PI!K88</f>
        <v>0</v>
      </c>
      <c r="P84" s="85"/>
      <c r="Q84" s="85"/>
    </row>
    <row r="85" spans="1:17" ht="14.25" customHeight="1" x14ac:dyDescent="0.25">
      <c r="A85" s="88">
        <v>11</v>
      </c>
      <c r="B85" s="73">
        <v>6</v>
      </c>
      <c r="C85" s="73">
        <v>1</v>
      </c>
      <c r="D85" s="76">
        <v>1</v>
      </c>
      <c r="E85" s="76">
        <v>1</v>
      </c>
      <c r="F85" s="76">
        <v>0</v>
      </c>
      <c r="G85" s="76">
        <v>0</v>
      </c>
      <c r="H85" s="112"/>
      <c r="I85" s="112"/>
      <c r="J85" s="185" t="s">
        <v>78</v>
      </c>
      <c r="K85" s="185"/>
      <c r="L85" s="185"/>
      <c r="M85" s="185"/>
      <c r="N85" s="185"/>
      <c r="O85" s="166">
        <f>PI!K89</f>
        <v>0</v>
      </c>
      <c r="P85" s="85"/>
      <c r="Q85" s="85"/>
    </row>
    <row r="86" spans="1:17" ht="14.25" customHeight="1" x14ac:dyDescent="0.25">
      <c r="A86" s="88">
        <v>11</v>
      </c>
      <c r="B86" s="73">
        <v>6</v>
      </c>
      <c r="C86" s="73">
        <v>1</v>
      </c>
      <c r="D86" s="76">
        <v>1</v>
      </c>
      <c r="E86" s="76">
        <v>2</v>
      </c>
      <c r="F86" s="76">
        <v>0</v>
      </c>
      <c r="G86" s="76">
        <v>0</v>
      </c>
      <c r="H86" s="112"/>
      <c r="I86" s="112"/>
      <c r="J86" s="187" t="s">
        <v>79</v>
      </c>
      <c r="K86" s="187"/>
      <c r="L86" s="187"/>
      <c r="M86" s="187"/>
      <c r="N86" s="187"/>
      <c r="O86" s="166">
        <f>PI!K90</f>
        <v>0</v>
      </c>
      <c r="P86" s="85"/>
      <c r="Q86" s="85"/>
    </row>
    <row r="87" spans="1:17" ht="14.25" customHeight="1" x14ac:dyDescent="0.25">
      <c r="A87" s="88">
        <v>11</v>
      </c>
      <c r="B87" s="73">
        <v>6</v>
      </c>
      <c r="C87" s="73">
        <v>1</v>
      </c>
      <c r="D87" s="76">
        <v>1</v>
      </c>
      <c r="E87" s="76">
        <v>3</v>
      </c>
      <c r="F87" s="76">
        <v>0</v>
      </c>
      <c r="G87" s="76">
        <v>0</v>
      </c>
      <c r="H87" s="112"/>
      <c r="I87" s="112"/>
      <c r="J87" s="185" t="s">
        <v>80</v>
      </c>
      <c r="K87" s="185"/>
      <c r="L87" s="185"/>
      <c r="M87" s="185"/>
      <c r="N87" s="185"/>
      <c r="O87" s="166">
        <f>PI!K91</f>
        <v>0</v>
      </c>
      <c r="P87" s="85"/>
      <c r="Q87" s="85"/>
    </row>
    <row r="88" spans="1:17" ht="14.25" customHeight="1" x14ac:dyDescent="0.25">
      <c r="A88" s="88">
        <v>11</v>
      </c>
      <c r="B88" s="73">
        <v>6</v>
      </c>
      <c r="C88" s="73">
        <v>1</v>
      </c>
      <c r="D88" s="76">
        <v>1</v>
      </c>
      <c r="E88" s="76">
        <v>4</v>
      </c>
      <c r="F88" s="76">
        <v>0</v>
      </c>
      <c r="G88" s="76">
        <v>0</v>
      </c>
      <c r="H88" s="112"/>
      <c r="I88" s="112"/>
      <c r="J88" s="185" t="s">
        <v>81</v>
      </c>
      <c r="K88" s="185"/>
      <c r="L88" s="185"/>
      <c r="M88" s="185"/>
      <c r="N88" s="185"/>
      <c r="O88" s="166">
        <f>PI!K92</f>
        <v>0</v>
      </c>
      <c r="P88" s="85"/>
      <c r="Q88" s="85"/>
    </row>
    <row r="89" spans="1:17" ht="14.25" customHeight="1" x14ac:dyDescent="0.25">
      <c r="A89" s="88">
        <v>11</v>
      </c>
      <c r="B89" s="73">
        <v>6</v>
      </c>
      <c r="C89" s="73">
        <v>1</v>
      </c>
      <c r="D89" s="76">
        <v>1</v>
      </c>
      <c r="E89" s="76">
        <v>7</v>
      </c>
      <c r="F89" s="76">
        <v>0</v>
      </c>
      <c r="G89" s="76">
        <v>0</v>
      </c>
      <c r="H89" s="112"/>
      <c r="I89" s="112"/>
      <c r="J89" s="185" t="s">
        <v>234</v>
      </c>
      <c r="K89" s="185"/>
      <c r="L89" s="185"/>
      <c r="M89" s="185"/>
      <c r="N89" s="185"/>
      <c r="O89" s="166">
        <f>PI!K93</f>
        <v>0</v>
      </c>
      <c r="P89" s="85"/>
      <c r="Q89" s="85"/>
    </row>
    <row r="90" spans="1:17" ht="14.25" customHeight="1" x14ac:dyDescent="0.25">
      <c r="A90" s="88">
        <v>11</v>
      </c>
      <c r="B90" s="73">
        <v>6</v>
      </c>
      <c r="C90" s="73">
        <v>1</v>
      </c>
      <c r="D90" s="76">
        <v>1</v>
      </c>
      <c r="E90" s="76">
        <v>8</v>
      </c>
      <c r="F90" s="76">
        <v>0</v>
      </c>
      <c r="G90" s="76">
        <v>0</v>
      </c>
      <c r="H90" s="112"/>
      <c r="I90" s="112"/>
      <c r="J90" s="185" t="s">
        <v>164</v>
      </c>
      <c r="K90" s="185"/>
      <c r="L90" s="185"/>
      <c r="M90" s="185"/>
      <c r="N90" s="185"/>
      <c r="O90" s="166">
        <f>PI!K94</f>
        <v>0</v>
      </c>
      <c r="P90" s="85"/>
      <c r="Q90" s="85"/>
    </row>
    <row r="91" spans="1:17" ht="36.75" customHeight="1" x14ac:dyDescent="0.25">
      <c r="A91" s="88">
        <v>11</v>
      </c>
      <c r="B91" s="73">
        <v>6</v>
      </c>
      <c r="C91" s="73">
        <v>1</v>
      </c>
      <c r="D91" s="76">
        <v>2</v>
      </c>
      <c r="E91" s="76">
        <v>1</v>
      </c>
      <c r="F91" s="76">
        <v>0</v>
      </c>
      <c r="G91" s="76">
        <v>0</v>
      </c>
      <c r="H91" s="112"/>
      <c r="I91" s="112"/>
      <c r="J91" s="185" t="s">
        <v>312</v>
      </c>
      <c r="K91" s="185"/>
      <c r="L91" s="185"/>
      <c r="M91" s="185"/>
      <c r="N91" s="185"/>
      <c r="O91" s="166">
        <f>PI!K95</f>
        <v>0</v>
      </c>
      <c r="P91" s="85"/>
      <c r="Q91" s="85"/>
    </row>
    <row r="92" spans="1:17" ht="27" customHeight="1" x14ac:dyDescent="0.25">
      <c r="A92" s="88">
        <v>11</v>
      </c>
      <c r="B92" s="73">
        <v>6</v>
      </c>
      <c r="C92" s="73">
        <v>1</v>
      </c>
      <c r="D92" s="76">
        <v>2</v>
      </c>
      <c r="E92" s="76">
        <v>4</v>
      </c>
      <c r="F92" s="76">
        <v>0</v>
      </c>
      <c r="G92" s="76">
        <v>0</v>
      </c>
      <c r="H92" s="112"/>
      <c r="I92" s="112"/>
      <c r="J92" s="185" t="s">
        <v>252</v>
      </c>
      <c r="K92" s="185"/>
      <c r="L92" s="185"/>
      <c r="M92" s="185"/>
      <c r="N92" s="185"/>
      <c r="O92" s="166">
        <f>PI!K96</f>
        <v>0</v>
      </c>
      <c r="P92" s="85"/>
      <c r="Q92" s="85"/>
    </row>
    <row r="93" spans="1:17" ht="13.5" customHeight="1" x14ac:dyDescent="0.25">
      <c r="A93" s="88">
        <v>11</v>
      </c>
      <c r="B93" s="73">
        <v>6</v>
      </c>
      <c r="C93" s="73">
        <v>1</v>
      </c>
      <c r="D93" s="76">
        <v>2</v>
      </c>
      <c r="E93" s="76">
        <v>6</v>
      </c>
      <c r="F93" s="76">
        <v>0</v>
      </c>
      <c r="G93" s="76">
        <v>0</v>
      </c>
      <c r="H93" s="112"/>
      <c r="I93" s="112"/>
      <c r="J93" s="185" t="s">
        <v>254</v>
      </c>
      <c r="K93" s="185"/>
      <c r="L93" s="185"/>
      <c r="M93" s="185"/>
      <c r="N93" s="185"/>
      <c r="O93" s="166">
        <f>PI!K97</f>
        <v>0</v>
      </c>
      <c r="P93" s="85"/>
      <c r="Q93" s="85"/>
    </row>
    <row r="94" spans="1:17" ht="13.5" customHeight="1" x14ac:dyDescent="0.25">
      <c r="A94" s="88">
        <v>11</v>
      </c>
      <c r="B94" s="73">
        <v>6</v>
      </c>
      <c r="C94" s="73">
        <v>1</v>
      </c>
      <c r="D94" s="76">
        <v>2</v>
      </c>
      <c r="E94" s="76">
        <v>7</v>
      </c>
      <c r="F94" s="76">
        <v>0</v>
      </c>
      <c r="G94" s="76">
        <v>0</v>
      </c>
      <c r="H94" s="112"/>
      <c r="I94" s="112"/>
      <c r="J94" s="185" t="s">
        <v>253</v>
      </c>
      <c r="K94" s="185"/>
      <c r="L94" s="185"/>
      <c r="M94" s="185"/>
      <c r="N94" s="185"/>
      <c r="O94" s="166">
        <f>PI!K98</f>
        <v>0</v>
      </c>
      <c r="P94" s="85"/>
      <c r="Q94" s="85"/>
    </row>
    <row r="95" spans="1:17" ht="13.5" customHeight="1" x14ac:dyDescent="0.25">
      <c r="A95" s="88">
        <v>11</v>
      </c>
      <c r="B95" s="73">
        <v>6</v>
      </c>
      <c r="C95" s="73">
        <v>1</v>
      </c>
      <c r="D95" s="76">
        <v>2</v>
      </c>
      <c r="E95" s="76">
        <v>9</v>
      </c>
      <c r="F95" s="76">
        <v>0</v>
      </c>
      <c r="G95" s="76">
        <v>0</v>
      </c>
      <c r="H95" s="112"/>
      <c r="I95" s="112"/>
      <c r="J95" s="185" t="s">
        <v>83</v>
      </c>
      <c r="K95" s="185"/>
      <c r="L95" s="185"/>
      <c r="M95" s="185"/>
      <c r="N95" s="185"/>
      <c r="O95" s="166">
        <f>PI!K99</f>
        <v>930933</v>
      </c>
      <c r="P95" s="85"/>
      <c r="Q95" s="85"/>
    </row>
    <row r="96" spans="1:17" ht="15.75" customHeight="1" x14ac:dyDescent="0.25">
      <c r="A96" s="88">
        <v>11</v>
      </c>
      <c r="B96" s="73">
        <v>6</v>
      </c>
      <c r="C96" s="74" t="s">
        <v>14</v>
      </c>
      <c r="D96" s="75" t="s">
        <v>9</v>
      </c>
      <c r="E96" s="76">
        <v>0</v>
      </c>
      <c r="F96" s="76">
        <v>0</v>
      </c>
      <c r="G96" s="76">
        <v>0</v>
      </c>
      <c r="H96" s="83"/>
      <c r="I96" s="186" t="s">
        <v>255</v>
      </c>
      <c r="J96" s="186"/>
      <c r="K96" s="186"/>
      <c r="L96" s="186"/>
      <c r="M96" s="186"/>
      <c r="N96" s="186"/>
      <c r="O96" s="166"/>
      <c r="P96" s="85">
        <f>SUM(O97:O103)</f>
        <v>0</v>
      </c>
      <c r="Q96" s="85"/>
    </row>
    <row r="97" spans="1:17" ht="24" customHeight="1" x14ac:dyDescent="0.25">
      <c r="A97" s="88">
        <v>11</v>
      </c>
      <c r="B97" s="73">
        <v>6</v>
      </c>
      <c r="C97" s="73" t="s">
        <v>14</v>
      </c>
      <c r="D97" s="76">
        <v>0</v>
      </c>
      <c r="E97" s="76">
        <v>1</v>
      </c>
      <c r="F97" s="76">
        <v>0</v>
      </c>
      <c r="G97" s="76">
        <v>0</v>
      </c>
      <c r="H97" s="112"/>
      <c r="I97" s="112"/>
      <c r="J97" s="185" t="s">
        <v>256</v>
      </c>
      <c r="K97" s="185"/>
      <c r="L97" s="185"/>
      <c r="M97" s="185"/>
      <c r="N97" s="185"/>
      <c r="O97" s="166">
        <f>PI!K101</f>
        <v>0</v>
      </c>
      <c r="P97" s="85"/>
      <c r="Q97" s="85"/>
    </row>
    <row r="98" spans="1:17" ht="15" customHeight="1" x14ac:dyDescent="0.25">
      <c r="A98" s="88">
        <v>11</v>
      </c>
      <c r="B98" s="73">
        <v>6</v>
      </c>
      <c r="C98" s="73" t="s">
        <v>14</v>
      </c>
      <c r="D98" s="76">
        <v>0</v>
      </c>
      <c r="E98" s="76">
        <v>2</v>
      </c>
      <c r="F98" s="76">
        <v>0</v>
      </c>
      <c r="G98" s="76">
        <v>0</v>
      </c>
      <c r="H98" s="112"/>
      <c r="I98" s="112"/>
      <c r="J98" s="185" t="s">
        <v>257</v>
      </c>
      <c r="K98" s="185"/>
      <c r="L98" s="185"/>
      <c r="M98" s="185"/>
      <c r="N98" s="185"/>
      <c r="O98" s="166">
        <f>PI!K102</f>
        <v>0</v>
      </c>
      <c r="P98" s="85"/>
      <c r="Q98" s="85"/>
    </row>
    <row r="99" spans="1:17" ht="15" customHeight="1" x14ac:dyDescent="0.25">
      <c r="A99" s="88">
        <v>11</v>
      </c>
      <c r="B99" s="73">
        <v>6</v>
      </c>
      <c r="C99" s="73" t="s">
        <v>14</v>
      </c>
      <c r="D99" s="76">
        <v>0</v>
      </c>
      <c r="E99" s="76">
        <v>3</v>
      </c>
      <c r="F99" s="76">
        <v>0</v>
      </c>
      <c r="G99" s="76">
        <v>0</v>
      </c>
      <c r="H99" s="112"/>
      <c r="I99" s="112"/>
      <c r="J99" s="185" t="s">
        <v>258</v>
      </c>
      <c r="K99" s="185"/>
      <c r="L99" s="185"/>
      <c r="M99" s="185"/>
      <c r="N99" s="185"/>
      <c r="O99" s="166">
        <f>PI!K103</f>
        <v>0</v>
      </c>
      <c r="P99" s="85"/>
      <c r="Q99" s="85"/>
    </row>
    <row r="100" spans="1:17" ht="15" customHeight="1" x14ac:dyDescent="0.25">
      <c r="A100" s="88">
        <v>11</v>
      </c>
      <c r="B100" s="73">
        <v>6</v>
      </c>
      <c r="C100" s="73" t="s">
        <v>14</v>
      </c>
      <c r="D100" s="76">
        <v>0</v>
      </c>
      <c r="E100" s="76">
        <v>4</v>
      </c>
      <c r="F100" s="76">
        <v>0</v>
      </c>
      <c r="G100" s="76">
        <v>0</v>
      </c>
      <c r="H100" s="112"/>
      <c r="I100" s="112"/>
      <c r="J100" s="185" t="s">
        <v>259</v>
      </c>
      <c r="K100" s="185"/>
      <c r="L100" s="185"/>
      <c r="M100" s="185"/>
      <c r="N100" s="185"/>
      <c r="O100" s="166">
        <f>PI!K104</f>
        <v>0</v>
      </c>
      <c r="P100" s="85"/>
      <c r="Q100" s="85"/>
    </row>
    <row r="101" spans="1:17" ht="24" customHeight="1" x14ac:dyDescent="0.25">
      <c r="A101" s="88">
        <v>11</v>
      </c>
      <c r="B101" s="73">
        <v>6</v>
      </c>
      <c r="C101" s="73" t="s">
        <v>14</v>
      </c>
      <c r="D101" s="76">
        <v>0</v>
      </c>
      <c r="E101" s="76">
        <v>5</v>
      </c>
      <c r="F101" s="76">
        <v>0</v>
      </c>
      <c r="G101" s="76">
        <v>0</v>
      </c>
      <c r="H101" s="112"/>
      <c r="I101" s="112"/>
      <c r="J101" s="185" t="s">
        <v>260</v>
      </c>
      <c r="K101" s="185"/>
      <c r="L101" s="185"/>
      <c r="M101" s="185"/>
      <c r="N101" s="185"/>
      <c r="O101" s="166">
        <f>PI!K105</f>
        <v>0</v>
      </c>
      <c r="P101" s="85"/>
      <c r="Q101" s="85"/>
    </row>
    <row r="102" spans="1:17" ht="15.75" customHeight="1" x14ac:dyDescent="0.25">
      <c r="A102" s="88">
        <v>11</v>
      </c>
      <c r="B102" s="73">
        <v>6</v>
      </c>
      <c r="C102" s="73" t="s">
        <v>14</v>
      </c>
      <c r="D102" s="76">
        <v>0</v>
      </c>
      <c r="E102" s="76">
        <v>6</v>
      </c>
      <c r="F102" s="76">
        <v>0</v>
      </c>
      <c r="G102" s="76">
        <v>0</v>
      </c>
      <c r="H102" s="112"/>
      <c r="I102" s="112"/>
      <c r="J102" s="185" t="s">
        <v>261</v>
      </c>
      <c r="K102" s="185"/>
      <c r="L102" s="185"/>
      <c r="M102" s="185"/>
      <c r="N102" s="185"/>
      <c r="O102" s="166">
        <f>PI!K106</f>
        <v>0</v>
      </c>
      <c r="P102" s="85"/>
      <c r="Q102" s="85"/>
    </row>
    <row r="103" spans="1:17" ht="24" customHeight="1" x14ac:dyDescent="0.25">
      <c r="A103" s="88">
        <v>11</v>
      </c>
      <c r="B103" s="73">
        <v>6</v>
      </c>
      <c r="C103" s="73" t="s">
        <v>14</v>
      </c>
      <c r="D103" s="76">
        <v>0</v>
      </c>
      <c r="E103" s="76">
        <v>7</v>
      </c>
      <c r="F103" s="76">
        <v>0</v>
      </c>
      <c r="G103" s="76">
        <v>0</v>
      </c>
      <c r="H103" s="112"/>
      <c r="I103" s="112"/>
      <c r="J103" s="185" t="s">
        <v>262</v>
      </c>
      <c r="K103" s="185"/>
      <c r="L103" s="185"/>
      <c r="M103" s="185"/>
      <c r="N103" s="185"/>
      <c r="O103" s="166">
        <f>PI!K107</f>
        <v>0</v>
      </c>
      <c r="P103" s="85"/>
      <c r="Q103" s="85"/>
    </row>
    <row r="104" spans="1:17" ht="17.25" customHeight="1" x14ac:dyDescent="0.25">
      <c r="A104" s="88">
        <v>11</v>
      </c>
      <c r="B104" s="73">
        <v>6</v>
      </c>
      <c r="C104" s="74" t="s">
        <v>20</v>
      </c>
      <c r="D104" s="75" t="s">
        <v>9</v>
      </c>
      <c r="E104" s="76">
        <v>0</v>
      </c>
      <c r="F104" s="76">
        <v>0</v>
      </c>
      <c r="G104" s="76">
        <v>0</v>
      </c>
      <c r="H104" s="83"/>
      <c r="I104" s="186" t="s">
        <v>263</v>
      </c>
      <c r="J104" s="186"/>
      <c r="K104" s="186"/>
      <c r="L104" s="186"/>
      <c r="M104" s="186"/>
      <c r="N104" s="186"/>
      <c r="O104" s="166"/>
      <c r="P104" s="85">
        <f>SUM(O105:O106)</f>
        <v>0</v>
      </c>
      <c r="Q104" s="85"/>
    </row>
    <row r="105" spans="1:17" ht="24" customHeight="1" x14ac:dyDescent="0.25">
      <c r="A105" s="88">
        <v>11</v>
      </c>
      <c r="B105" s="73">
        <v>6</v>
      </c>
      <c r="C105" s="74" t="s">
        <v>20</v>
      </c>
      <c r="D105" s="76">
        <v>0</v>
      </c>
      <c r="E105" s="76">
        <v>1</v>
      </c>
      <c r="F105" s="76">
        <v>0</v>
      </c>
      <c r="G105" s="76">
        <v>0</v>
      </c>
      <c r="H105" s="112"/>
      <c r="I105" s="112"/>
      <c r="J105" s="185" t="s">
        <v>229</v>
      </c>
      <c r="K105" s="185"/>
      <c r="L105" s="185"/>
      <c r="M105" s="185"/>
      <c r="N105" s="185"/>
      <c r="O105" s="166">
        <f>PI!K109</f>
        <v>0</v>
      </c>
      <c r="P105" s="85"/>
      <c r="Q105" s="85"/>
    </row>
    <row r="106" spans="1:17" ht="17.25" customHeight="1" x14ac:dyDescent="0.25">
      <c r="A106" s="88">
        <v>11</v>
      </c>
      <c r="B106" s="73">
        <v>6</v>
      </c>
      <c r="C106" s="74" t="s">
        <v>20</v>
      </c>
      <c r="D106" s="76">
        <v>0</v>
      </c>
      <c r="E106" s="76">
        <v>2</v>
      </c>
      <c r="F106" s="76">
        <v>0</v>
      </c>
      <c r="G106" s="76">
        <v>0</v>
      </c>
      <c r="H106" s="112"/>
      <c r="I106" s="112"/>
      <c r="J106" s="185" t="s">
        <v>230</v>
      </c>
      <c r="K106" s="185"/>
      <c r="L106" s="185"/>
      <c r="M106" s="185"/>
      <c r="N106" s="185"/>
      <c r="O106" s="166">
        <f>PI!K110</f>
        <v>0</v>
      </c>
      <c r="P106" s="85"/>
      <c r="Q106" s="85"/>
    </row>
    <row r="107" spans="1:17" ht="48.75" customHeight="1" x14ac:dyDescent="0.25">
      <c r="A107" s="88">
        <v>11</v>
      </c>
      <c r="B107" s="73">
        <v>6</v>
      </c>
      <c r="C107" s="74" t="s">
        <v>41</v>
      </c>
      <c r="D107" s="75" t="s">
        <v>9</v>
      </c>
      <c r="E107" s="76">
        <v>0</v>
      </c>
      <c r="F107" s="76">
        <v>0</v>
      </c>
      <c r="G107" s="76">
        <v>0</v>
      </c>
      <c r="H107" s="112"/>
      <c r="I107" s="186" t="s">
        <v>235</v>
      </c>
      <c r="J107" s="186"/>
      <c r="K107" s="186"/>
      <c r="L107" s="186"/>
      <c r="M107" s="186"/>
      <c r="N107" s="186"/>
      <c r="O107" s="166"/>
      <c r="P107" s="85">
        <f>O108</f>
        <v>0</v>
      </c>
      <c r="Q107" s="85"/>
    </row>
    <row r="108" spans="1:17" ht="52.5" customHeight="1" x14ac:dyDescent="0.25">
      <c r="A108" s="88">
        <v>11</v>
      </c>
      <c r="B108" s="73">
        <v>6</v>
      </c>
      <c r="C108" s="74" t="s">
        <v>41</v>
      </c>
      <c r="D108" s="75" t="s">
        <v>9</v>
      </c>
      <c r="E108" s="76">
        <v>1</v>
      </c>
      <c r="F108" s="76">
        <v>0</v>
      </c>
      <c r="G108" s="76">
        <v>0</v>
      </c>
      <c r="H108" s="112"/>
      <c r="I108" s="112"/>
      <c r="J108" s="185" t="s">
        <v>236</v>
      </c>
      <c r="K108" s="185"/>
      <c r="L108" s="185"/>
      <c r="M108" s="185"/>
      <c r="N108" s="185"/>
      <c r="O108" s="166">
        <f>PI!K112</f>
        <v>0</v>
      </c>
      <c r="P108" s="85"/>
      <c r="Q108" s="85"/>
    </row>
    <row r="109" spans="1:17" ht="15" customHeight="1" x14ac:dyDescent="0.25">
      <c r="A109" s="87">
        <v>14</v>
      </c>
      <c r="B109" s="189" t="s">
        <v>172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66"/>
      <c r="P109" s="85"/>
      <c r="Q109" s="85">
        <f>Q110</f>
        <v>6684426</v>
      </c>
    </row>
    <row r="110" spans="1:17" ht="22.5" customHeight="1" x14ac:dyDescent="0.25">
      <c r="A110" s="88">
        <v>14</v>
      </c>
      <c r="B110" s="73">
        <v>7</v>
      </c>
      <c r="C110" s="74" t="s">
        <v>9</v>
      </c>
      <c r="D110" s="75" t="s">
        <v>9</v>
      </c>
      <c r="E110" s="76">
        <v>0</v>
      </c>
      <c r="F110" s="76">
        <v>0</v>
      </c>
      <c r="G110" s="76">
        <v>0</v>
      </c>
      <c r="H110" s="186" t="s">
        <v>291</v>
      </c>
      <c r="I110" s="186"/>
      <c r="J110" s="186"/>
      <c r="K110" s="186"/>
      <c r="L110" s="186"/>
      <c r="M110" s="186"/>
      <c r="N110" s="186"/>
      <c r="O110" s="166"/>
      <c r="P110" s="85"/>
      <c r="Q110" s="85">
        <f>SUM(P112,P114,P116,P119)</f>
        <v>6684426</v>
      </c>
    </row>
    <row r="111" spans="1:17" ht="22.5" customHeight="1" x14ac:dyDescent="0.25">
      <c r="A111" s="88">
        <v>14</v>
      </c>
      <c r="B111" s="73">
        <v>7</v>
      </c>
      <c r="C111" s="74" t="s">
        <v>11</v>
      </c>
      <c r="D111" s="75" t="s">
        <v>9</v>
      </c>
      <c r="E111" s="76">
        <v>0</v>
      </c>
      <c r="F111" s="76">
        <v>0</v>
      </c>
      <c r="G111" s="76">
        <v>0</v>
      </c>
      <c r="H111" s="83"/>
      <c r="I111" s="186" t="s">
        <v>264</v>
      </c>
      <c r="J111" s="186"/>
      <c r="K111" s="186"/>
      <c r="L111" s="186"/>
      <c r="M111" s="186"/>
      <c r="N111" s="186"/>
      <c r="O111" s="166"/>
      <c r="P111" s="85">
        <f>P112</f>
        <v>6684426</v>
      </c>
      <c r="Q111" s="85"/>
    </row>
    <row r="112" spans="1:17" ht="29.25" customHeight="1" x14ac:dyDescent="0.25">
      <c r="A112" s="88">
        <v>14</v>
      </c>
      <c r="B112" s="73">
        <v>7</v>
      </c>
      <c r="C112" s="73">
        <v>1</v>
      </c>
      <c r="D112" s="76">
        <v>0</v>
      </c>
      <c r="E112" s="76">
        <v>2</v>
      </c>
      <c r="F112" s="76">
        <v>0</v>
      </c>
      <c r="G112" s="76">
        <v>0</v>
      </c>
      <c r="H112" s="83"/>
      <c r="I112" s="186" t="s">
        <v>85</v>
      </c>
      <c r="J112" s="186"/>
      <c r="K112" s="186"/>
      <c r="L112" s="186"/>
      <c r="M112" s="186"/>
      <c r="N112" s="186"/>
      <c r="O112" s="166"/>
      <c r="P112" s="85">
        <f>O113</f>
        <v>6684426</v>
      </c>
      <c r="Q112" s="85"/>
    </row>
    <row r="113" spans="1:17" ht="23.25" customHeight="1" x14ac:dyDescent="0.25">
      <c r="A113" s="88">
        <v>14</v>
      </c>
      <c r="B113" s="73">
        <v>7</v>
      </c>
      <c r="C113" s="73">
        <v>1</v>
      </c>
      <c r="D113" s="76">
        <v>0</v>
      </c>
      <c r="E113" s="76">
        <v>2</v>
      </c>
      <c r="F113" s="76">
        <v>0</v>
      </c>
      <c r="G113" s="76">
        <v>2</v>
      </c>
      <c r="H113" s="83"/>
      <c r="I113" s="83"/>
      <c r="J113" s="188" t="s">
        <v>237</v>
      </c>
      <c r="K113" s="188"/>
      <c r="L113" s="188"/>
      <c r="M113" s="188"/>
      <c r="N113" s="188"/>
      <c r="O113" s="166">
        <f>PI!K117</f>
        <v>6684426</v>
      </c>
      <c r="P113" s="85"/>
      <c r="Q113" s="85"/>
    </row>
    <row r="114" spans="1:17" ht="29.25" customHeight="1" x14ac:dyDescent="0.25">
      <c r="A114" s="88">
        <v>14</v>
      </c>
      <c r="B114" s="73">
        <v>7</v>
      </c>
      <c r="C114" s="73">
        <v>2</v>
      </c>
      <c r="D114" s="76">
        <v>0</v>
      </c>
      <c r="E114" s="76">
        <v>0</v>
      </c>
      <c r="F114" s="76">
        <v>0</v>
      </c>
      <c r="G114" s="76">
        <v>0</v>
      </c>
      <c r="H114" s="83"/>
      <c r="I114" s="186" t="s">
        <v>265</v>
      </c>
      <c r="J114" s="186"/>
      <c r="K114" s="186"/>
      <c r="L114" s="186"/>
      <c r="M114" s="186"/>
      <c r="N114" s="186"/>
      <c r="O114" s="167"/>
      <c r="P114" s="100">
        <f>O115</f>
        <v>0</v>
      </c>
      <c r="Q114" s="85"/>
    </row>
    <row r="115" spans="1:17" ht="33.75" customHeight="1" x14ac:dyDescent="0.25">
      <c r="A115" s="88">
        <v>14</v>
      </c>
      <c r="B115" s="73">
        <v>7</v>
      </c>
      <c r="C115" s="73">
        <v>2</v>
      </c>
      <c r="D115" s="76">
        <v>0</v>
      </c>
      <c r="E115" s="76">
        <v>2</v>
      </c>
      <c r="F115" s="76">
        <v>0</v>
      </c>
      <c r="G115" s="76">
        <v>0</v>
      </c>
      <c r="H115" s="83"/>
      <c r="I115" s="185" t="s">
        <v>266</v>
      </c>
      <c r="J115" s="185"/>
      <c r="K115" s="185"/>
      <c r="L115" s="185"/>
      <c r="M115" s="185"/>
      <c r="N115" s="185"/>
      <c r="O115" s="166">
        <f>PI!K119</f>
        <v>0</v>
      </c>
      <c r="P115" s="100"/>
      <c r="Q115" s="85"/>
    </row>
    <row r="116" spans="1:17" ht="38.25" customHeight="1" x14ac:dyDescent="0.25">
      <c r="A116" s="88">
        <v>14</v>
      </c>
      <c r="B116" s="73">
        <v>7</v>
      </c>
      <c r="C116" s="73">
        <v>3</v>
      </c>
      <c r="D116" s="76">
        <v>0</v>
      </c>
      <c r="E116" s="76">
        <v>0</v>
      </c>
      <c r="F116" s="76">
        <v>0</v>
      </c>
      <c r="G116" s="76">
        <v>0</v>
      </c>
      <c r="H116" s="83"/>
      <c r="I116" s="186" t="s">
        <v>267</v>
      </c>
      <c r="J116" s="186"/>
      <c r="K116" s="186"/>
      <c r="L116" s="186"/>
      <c r="M116" s="186"/>
      <c r="N116" s="186"/>
      <c r="O116" s="167"/>
      <c r="P116" s="100">
        <f>SUM(O117:O118)</f>
        <v>0</v>
      </c>
      <c r="Q116" s="85"/>
    </row>
    <row r="117" spans="1:17" ht="28.5" customHeight="1" x14ac:dyDescent="0.25">
      <c r="A117" s="88">
        <v>14</v>
      </c>
      <c r="B117" s="73">
        <v>7</v>
      </c>
      <c r="C117" s="73">
        <v>3</v>
      </c>
      <c r="D117" s="76">
        <v>0</v>
      </c>
      <c r="E117" s="76">
        <v>2</v>
      </c>
      <c r="F117" s="76">
        <v>0</v>
      </c>
      <c r="G117" s="76">
        <v>0</v>
      </c>
      <c r="H117" s="83"/>
      <c r="I117" s="185" t="s">
        <v>268</v>
      </c>
      <c r="J117" s="185"/>
      <c r="K117" s="185"/>
      <c r="L117" s="185"/>
      <c r="M117" s="185"/>
      <c r="N117" s="185"/>
      <c r="O117" s="166">
        <f>PI!K121</f>
        <v>0</v>
      </c>
      <c r="P117" s="100"/>
      <c r="Q117" s="85"/>
    </row>
    <row r="118" spans="1:17" ht="27.75" customHeight="1" x14ac:dyDescent="0.25">
      <c r="A118" s="88">
        <v>14</v>
      </c>
      <c r="B118" s="73">
        <v>7</v>
      </c>
      <c r="C118" s="73">
        <v>3</v>
      </c>
      <c r="D118" s="76">
        <v>0</v>
      </c>
      <c r="E118" s="76">
        <v>4</v>
      </c>
      <c r="F118" s="76">
        <v>0</v>
      </c>
      <c r="G118" s="76">
        <v>0</v>
      </c>
      <c r="H118" s="83"/>
      <c r="I118" s="185" t="s">
        <v>313</v>
      </c>
      <c r="J118" s="185"/>
      <c r="K118" s="185"/>
      <c r="L118" s="185"/>
      <c r="M118" s="185"/>
      <c r="N118" s="185"/>
      <c r="O118" s="166">
        <f>PI!K122</f>
        <v>0</v>
      </c>
      <c r="P118" s="100"/>
      <c r="Q118" s="85"/>
    </row>
    <row r="119" spans="1:17" ht="16.5" customHeight="1" x14ac:dyDescent="0.25">
      <c r="A119" s="88">
        <v>14</v>
      </c>
      <c r="B119" s="73">
        <v>7</v>
      </c>
      <c r="C119" s="74" t="s">
        <v>41</v>
      </c>
      <c r="D119" s="75" t="s">
        <v>9</v>
      </c>
      <c r="E119" s="76">
        <v>0</v>
      </c>
      <c r="F119" s="76">
        <v>0</v>
      </c>
      <c r="G119" s="76">
        <v>0</v>
      </c>
      <c r="H119" s="112"/>
      <c r="I119" s="186" t="s">
        <v>270</v>
      </c>
      <c r="J119" s="186"/>
      <c r="K119" s="186"/>
      <c r="L119" s="186"/>
      <c r="M119" s="186"/>
      <c r="N119" s="186"/>
      <c r="O119" s="166"/>
      <c r="P119" s="85">
        <f>O120</f>
        <v>0</v>
      </c>
      <c r="Q119" s="85"/>
    </row>
    <row r="120" spans="1:17" ht="27.75" customHeight="1" x14ac:dyDescent="0.25">
      <c r="A120" s="88">
        <v>14</v>
      </c>
      <c r="B120" s="73">
        <v>7</v>
      </c>
      <c r="C120" s="74" t="s">
        <v>41</v>
      </c>
      <c r="D120" s="75" t="s">
        <v>9</v>
      </c>
      <c r="E120" s="76">
        <v>1</v>
      </c>
      <c r="F120" s="76">
        <v>0</v>
      </c>
      <c r="G120" s="76">
        <v>0</v>
      </c>
      <c r="H120" s="112"/>
      <c r="I120" s="112"/>
      <c r="J120" s="185" t="s">
        <v>322</v>
      </c>
      <c r="K120" s="185"/>
      <c r="L120" s="185"/>
      <c r="M120" s="185"/>
      <c r="N120" s="185"/>
      <c r="O120" s="166">
        <f>PI!K124</f>
        <v>0</v>
      </c>
      <c r="P120" s="85"/>
      <c r="Q120" s="85"/>
    </row>
    <row r="121" spans="1:17" ht="22.5" customHeight="1" x14ac:dyDescent="0.25">
      <c r="A121" s="178"/>
      <c r="B121" s="73">
        <v>8</v>
      </c>
      <c r="C121" s="74" t="s">
        <v>9</v>
      </c>
      <c r="D121" s="75" t="s">
        <v>9</v>
      </c>
      <c r="E121" s="76">
        <v>0</v>
      </c>
      <c r="F121" s="76">
        <v>0</v>
      </c>
      <c r="G121" s="76">
        <v>0</v>
      </c>
      <c r="H121" s="186" t="s">
        <v>272</v>
      </c>
      <c r="I121" s="186"/>
      <c r="J121" s="186"/>
      <c r="K121" s="186"/>
      <c r="L121" s="186"/>
      <c r="M121" s="186"/>
      <c r="N121" s="186"/>
      <c r="O121" s="166"/>
      <c r="P121" s="85"/>
      <c r="Q121" s="85">
        <f>SUM(Q122,Q140)-Q158</f>
        <v>66685169.689999998</v>
      </c>
    </row>
    <row r="122" spans="1:17" ht="15.75" customHeight="1" x14ac:dyDescent="0.25">
      <c r="A122" s="87">
        <v>1</v>
      </c>
      <c r="B122" s="189" t="s">
        <v>170</v>
      </c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68"/>
      <c r="P122" s="85"/>
      <c r="Q122" s="85">
        <f>Q123+Q136</f>
        <v>33653798</v>
      </c>
    </row>
    <row r="123" spans="1:17" ht="15.75" customHeight="1" x14ac:dyDescent="0.25">
      <c r="A123" s="87">
        <v>15</v>
      </c>
      <c r="B123" s="189" t="s">
        <v>173</v>
      </c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68"/>
      <c r="P123" s="85"/>
      <c r="Q123" s="85">
        <f>P124</f>
        <v>33614471</v>
      </c>
    </row>
    <row r="124" spans="1:17" ht="15.75" customHeight="1" x14ac:dyDescent="0.25">
      <c r="A124" s="88">
        <v>15</v>
      </c>
      <c r="B124" s="73">
        <v>8</v>
      </c>
      <c r="C124" s="73">
        <v>1</v>
      </c>
      <c r="D124" s="76">
        <v>0</v>
      </c>
      <c r="E124" s="76">
        <v>0</v>
      </c>
      <c r="F124" s="76">
        <v>0</v>
      </c>
      <c r="G124" s="76">
        <v>0</v>
      </c>
      <c r="H124" s="83"/>
      <c r="I124" s="186" t="s">
        <v>88</v>
      </c>
      <c r="J124" s="186"/>
      <c r="K124" s="186"/>
      <c r="L124" s="186"/>
      <c r="M124" s="186"/>
      <c r="N124" s="186"/>
      <c r="O124" s="166"/>
      <c r="P124" s="85">
        <f>P125</f>
        <v>33614471</v>
      </c>
      <c r="Q124" s="85"/>
    </row>
    <row r="125" spans="1:17" ht="15.75" customHeight="1" x14ac:dyDescent="0.25">
      <c r="A125" s="88">
        <v>15</v>
      </c>
      <c r="B125" s="73">
        <v>8</v>
      </c>
      <c r="C125" s="73">
        <v>1</v>
      </c>
      <c r="D125" s="76">
        <v>0</v>
      </c>
      <c r="E125" s="76">
        <v>1</v>
      </c>
      <c r="F125" s="76">
        <v>0</v>
      </c>
      <c r="G125" s="76">
        <v>0</v>
      </c>
      <c r="H125" s="112"/>
      <c r="I125" s="112"/>
      <c r="J125" s="186" t="s">
        <v>165</v>
      </c>
      <c r="K125" s="186"/>
      <c r="L125" s="186"/>
      <c r="M125" s="186"/>
      <c r="N125" s="186"/>
      <c r="O125" s="166"/>
      <c r="P125" s="85">
        <f>SUM(O126:O135)</f>
        <v>33614471</v>
      </c>
      <c r="Q125" s="85"/>
    </row>
    <row r="126" spans="1:17" ht="15.75" customHeight="1" x14ac:dyDescent="0.25">
      <c r="A126" s="88">
        <v>15</v>
      </c>
      <c r="B126" s="73">
        <v>8</v>
      </c>
      <c r="C126" s="73">
        <v>1</v>
      </c>
      <c r="D126" s="76">
        <v>0</v>
      </c>
      <c r="E126" s="76">
        <v>1</v>
      </c>
      <c r="F126" s="76">
        <v>0</v>
      </c>
      <c r="G126" s="76">
        <v>1</v>
      </c>
      <c r="H126" s="112"/>
      <c r="I126" s="112"/>
      <c r="J126" s="112"/>
      <c r="K126" s="185" t="s">
        <v>89</v>
      </c>
      <c r="L126" s="185"/>
      <c r="M126" s="185"/>
      <c r="N126" s="185"/>
      <c r="O126" s="166">
        <f>PI!K130</f>
        <v>22600874</v>
      </c>
      <c r="P126" s="85"/>
      <c r="Q126" s="85"/>
    </row>
    <row r="127" spans="1:17" ht="15.75" customHeight="1" x14ac:dyDescent="0.25">
      <c r="A127" s="88">
        <v>15</v>
      </c>
      <c r="B127" s="73">
        <v>8</v>
      </c>
      <c r="C127" s="73">
        <v>1</v>
      </c>
      <c r="D127" s="76">
        <v>0</v>
      </c>
      <c r="E127" s="76">
        <v>1</v>
      </c>
      <c r="F127" s="76">
        <v>0</v>
      </c>
      <c r="G127" s="76">
        <v>2</v>
      </c>
      <c r="H127" s="112"/>
      <c r="I127" s="112"/>
      <c r="J127" s="175"/>
      <c r="K127" s="185" t="s">
        <v>90</v>
      </c>
      <c r="L127" s="185"/>
      <c r="M127" s="185"/>
      <c r="N127" s="185"/>
      <c r="O127" s="166">
        <f>PI!K131</f>
        <v>6210953</v>
      </c>
      <c r="P127" s="85"/>
      <c r="Q127" s="85"/>
    </row>
    <row r="128" spans="1:17" ht="37.5" customHeight="1" x14ac:dyDescent="0.25">
      <c r="A128" s="88">
        <v>15</v>
      </c>
      <c r="B128" s="73">
        <v>8</v>
      </c>
      <c r="C128" s="73">
        <v>1</v>
      </c>
      <c r="D128" s="76">
        <v>0</v>
      </c>
      <c r="E128" s="76">
        <v>1</v>
      </c>
      <c r="F128" s="76">
        <v>0</v>
      </c>
      <c r="G128" s="76">
        <v>3</v>
      </c>
      <c r="H128" s="112"/>
      <c r="I128" s="112"/>
      <c r="J128" s="112"/>
      <c r="K128" s="187" t="s">
        <v>166</v>
      </c>
      <c r="L128" s="187"/>
      <c r="M128" s="187"/>
      <c r="N128" s="187"/>
      <c r="O128" s="166">
        <f>PI!K132</f>
        <v>1209154</v>
      </c>
      <c r="P128" s="85"/>
      <c r="Q128" s="85"/>
    </row>
    <row r="129" spans="1:17" ht="26.25" customHeight="1" x14ac:dyDescent="0.25">
      <c r="A129" s="88">
        <v>15</v>
      </c>
      <c r="B129" s="73">
        <v>8</v>
      </c>
      <c r="C129" s="73">
        <v>1</v>
      </c>
      <c r="D129" s="76">
        <v>0</v>
      </c>
      <c r="E129" s="76">
        <v>1</v>
      </c>
      <c r="F129" s="76">
        <v>0</v>
      </c>
      <c r="G129" s="76">
        <v>4</v>
      </c>
      <c r="H129" s="112"/>
      <c r="I129" s="112"/>
      <c r="J129" s="112"/>
      <c r="K129" s="185" t="s">
        <v>314</v>
      </c>
      <c r="L129" s="185"/>
      <c r="M129" s="185"/>
      <c r="N129" s="185"/>
      <c r="O129" s="166">
        <f>PI!K133</f>
        <v>68652</v>
      </c>
      <c r="P129" s="85"/>
      <c r="Q129" s="85"/>
    </row>
    <row r="130" spans="1:17" ht="30" customHeight="1" x14ac:dyDescent="0.25">
      <c r="A130" s="88">
        <v>15</v>
      </c>
      <c r="B130" s="73">
        <v>8</v>
      </c>
      <c r="C130" s="73">
        <v>1</v>
      </c>
      <c r="D130" s="76">
        <v>0</v>
      </c>
      <c r="E130" s="76">
        <v>1</v>
      </c>
      <c r="F130" s="76">
        <v>0</v>
      </c>
      <c r="G130" s="76">
        <v>5</v>
      </c>
      <c r="H130" s="112"/>
      <c r="I130" s="112"/>
      <c r="J130" s="112"/>
      <c r="K130" s="185" t="s">
        <v>315</v>
      </c>
      <c r="L130" s="185"/>
      <c r="M130" s="185"/>
      <c r="N130" s="185"/>
      <c r="O130" s="166">
        <f>PI!K134</f>
        <v>564682</v>
      </c>
      <c r="P130" s="85"/>
      <c r="Q130" s="85"/>
    </row>
    <row r="131" spans="1:17" ht="15.75" customHeight="1" x14ac:dyDescent="0.25">
      <c r="A131" s="88">
        <v>15</v>
      </c>
      <c r="B131" s="73">
        <v>8</v>
      </c>
      <c r="C131" s="73">
        <v>1</v>
      </c>
      <c r="D131" s="76">
        <v>0</v>
      </c>
      <c r="E131" s="76">
        <v>1</v>
      </c>
      <c r="F131" s="76">
        <v>0</v>
      </c>
      <c r="G131" s="76">
        <v>6</v>
      </c>
      <c r="H131" s="112"/>
      <c r="I131" s="112"/>
      <c r="J131" s="112"/>
      <c r="K131" s="185" t="s">
        <v>159</v>
      </c>
      <c r="L131" s="185"/>
      <c r="M131" s="185"/>
      <c r="N131" s="185"/>
      <c r="O131" s="166">
        <f>PI!K135</f>
        <v>342915</v>
      </c>
      <c r="P131" s="85"/>
      <c r="Q131" s="85"/>
    </row>
    <row r="132" spans="1:17" ht="18.75" customHeight="1" x14ac:dyDescent="0.25">
      <c r="A132" s="88">
        <v>15</v>
      </c>
      <c r="B132" s="73">
        <v>8</v>
      </c>
      <c r="C132" s="73">
        <v>1</v>
      </c>
      <c r="D132" s="76">
        <v>0</v>
      </c>
      <c r="E132" s="76">
        <v>1</v>
      </c>
      <c r="F132" s="76">
        <v>0</v>
      </c>
      <c r="G132" s="76">
        <v>7</v>
      </c>
      <c r="H132" s="112"/>
      <c r="I132" s="112"/>
      <c r="J132" s="112"/>
      <c r="K132" s="185" t="s">
        <v>160</v>
      </c>
      <c r="L132" s="185"/>
      <c r="M132" s="185"/>
      <c r="N132" s="185"/>
      <c r="O132" s="166">
        <f>PI!K136</f>
        <v>1083361</v>
      </c>
      <c r="P132" s="85"/>
      <c r="Q132" s="85"/>
    </row>
    <row r="133" spans="1:17" ht="15.75" customHeight="1" x14ac:dyDescent="0.25">
      <c r="A133" s="88">
        <v>15</v>
      </c>
      <c r="B133" s="73">
        <v>8</v>
      </c>
      <c r="C133" s="73">
        <v>1</v>
      </c>
      <c r="D133" s="76">
        <v>0</v>
      </c>
      <c r="E133" s="76">
        <v>1</v>
      </c>
      <c r="F133" s="76">
        <v>0</v>
      </c>
      <c r="G133" s="76">
        <v>8</v>
      </c>
      <c r="H133" s="112"/>
      <c r="I133" s="112"/>
      <c r="J133" s="112"/>
      <c r="K133" s="192" t="s">
        <v>317</v>
      </c>
      <c r="L133" s="192"/>
      <c r="M133" s="192"/>
      <c r="N133" s="192"/>
      <c r="O133" s="166">
        <f>PI!K137</f>
        <v>483641</v>
      </c>
      <c r="P133" s="85"/>
      <c r="Q133" s="85"/>
    </row>
    <row r="134" spans="1:17" ht="30" customHeight="1" x14ac:dyDescent="0.25">
      <c r="A134" s="88">
        <v>15</v>
      </c>
      <c r="B134" s="73">
        <v>8</v>
      </c>
      <c r="C134" s="73">
        <v>1</v>
      </c>
      <c r="D134" s="76">
        <v>0</v>
      </c>
      <c r="E134" s="76">
        <v>1</v>
      </c>
      <c r="F134" s="76">
        <v>0</v>
      </c>
      <c r="G134" s="76">
        <v>9</v>
      </c>
      <c r="H134" s="112"/>
      <c r="I134" s="112"/>
      <c r="J134" s="112"/>
      <c r="K134" s="185" t="s">
        <v>238</v>
      </c>
      <c r="L134" s="185"/>
      <c r="M134" s="185"/>
      <c r="N134" s="185"/>
      <c r="O134" s="166">
        <f>PI!K138</f>
        <v>983984</v>
      </c>
      <c r="P134" s="85"/>
      <c r="Q134" s="85"/>
    </row>
    <row r="135" spans="1:17" ht="30" customHeight="1" x14ac:dyDescent="0.25">
      <c r="A135" s="88">
        <v>15</v>
      </c>
      <c r="B135" s="73">
        <v>8</v>
      </c>
      <c r="C135" s="73">
        <v>1</v>
      </c>
      <c r="D135" s="76">
        <v>0</v>
      </c>
      <c r="E135" s="76">
        <v>1</v>
      </c>
      <c r="F135" s="76">
        <v>1</v>
      </c>
      <c r="G135" s="76">
        <v>0</v>
      </c>
      <c r="H135" s="112"/>
      <c r="I135" s="112"/>
      <c r="J135" s="112"/>
      <c r="K135" s="185" t="s">
        <v>325</v>
      </c>
      <c r="L135" s="185"/>
      <c r="M135" s="185"/>
      <c r="N135" s="185"/>
      <c r="O135" s="166">
        <f>PI!K139</f>
        <v>66255</v>
      </c>
      <c r="P135" s="85"/>
      <c r="Q135" s="85"/>
    </row>
    <row r="136" spans="1:17" ht="13.5" customHeight="1" x14ac:dyDescent="0.25">
      <c r="A136" s="87">
        <v>16</v>
      </c>
      <c r="B136" s="189" t="s">
        <v>174</v>
      </c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189"/>
      <c r="O136" s="166"/>
      <c r="P136" s="85"/>
      <c r="Q136" s="85">
        <f>P137</f>
        <v>39327</v>
      </c>
    </row>
    <row r="137" spans="1:17" ht="26.25" customHeight="1" x14ac:dyDescent="0.25">
      <c r="A137" s="88">
        <v>16</v>
      </c>
      <c r="B137" s="73">
        <v>8</v>
      </c>
      <c r="C137" s="73">
        <v>1</v>
      </c>
      <c r="D137" s="76">
        <v>0</v>
      </c>
      <c r="E137" s="76">
        <v>2</v>
      </c>
      <c r="F137" s="88">
        <v>0</v>
      </c>
      <c r="G137" s="76">
        <v>0</v>
      </c>
      <c r="H137" s="112"/>
      <c r="I137" s="112"/>
      <c r="J137" s="186" t="s">
        <v>273</v>
      </c>
      <c r="K137" s="186"/>
      <c r="L137" s="186"/>
      <c r="M137" s="186"/>
      <c r="N137" s="186"/>
      <c r="O137" s="166"/>
      <c r="P137" s="85">
        <f>SUM(O138:O139)</f>
        <v>39327</v>
      </c>
      <c r="Q137" s="85"/>
    </row>
    <row r="138" spans="1:17" ht="26.25" customHeight="1" x14ac:dyDescent="0.25">
      <c r="A138" s="88">
        <v>16</v>
      </c>
      <c r="B138" s="73">
        <v>8</v>
      </c>
      <c r="C138" s="73">
        <v>1</v>
      </c>
      <c r="D138" s="76">
        <v>0</v>
      </c>
      <c r="E138" s="76">
        <v>2</v>
      </c>
      <c r="F138" s="76">
        <v>0</v>
      </c>
      <c r="G138" s="76">
        <v>1</v>
      </c>
      <c r="H138" s="112"/>
      <c r="I138" s="112"/>
      <c r="J138" s="175"/>
      <c r="K138" s="185" t="s">
        <v>161</v>
      </c>
      <c r="L138" s="185"/>
      <c r="M138" s="185"/>
      <c r="N138" s="185"/>
      <c r="O138" s="166">
        <f>PI!K142</f>
        <v>16599</v>
      </c>
      <c r="P138" s="85"/>
      <c r="Q138" s="85"/>
    </row>
    <row r="139" spans="1:17" ht="32.25" customHeight="1" x14ac:dyDescent="0.25">
      <c r="A139" s="179">
        <v>16</v>
      </c>
      <c r="B139" s="180">
        <v>8</v>
      </c>
      <c r="C139" s="180">
        <v>1</v>
      </c>
      <c r="D139" s="181">
        <v>0</v>
      </c>
      <c r="E139" s="181">
        <v>2</v>
      </c>
      <c r="F139" s="181">
        <v>0</v>
      </c>
      <c r="G139" s="181">
        <v>2</v>
      </c>
      <c r="H139" s="182"/>
      <c r="I139" s="182"/>
      <c r="J139" s="183"/>
      <c r="K139" s="199" t="s">
        <v>326</v>
      </c>
      <c r="L139" s="199"/>
      <c r="M139" s="199"/>
      <c r="N139" s="199"/>
      <c r="O139" s="166">
        <f>PI!K143</f>
        <v>22728</v>
      </c>
      <c r="P139" s="85"/>
      <c r="Q139" s="85"/>
    </row>
    <row r="140" spans="1:17" ht="15" customHeight="1" x14ac:dyDescent="0.25">
      <c r="A140" s="87">
        <v>2</v>
      </c>
      <c r="B140" s="189" t="s">
        <v>175</v>
      </c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  <c r="O140" s="167"/>
      <c r="P140" s="100"/>
      <c r="Q140" s="85">
        <f>Q141+Q153+Q159+Q146</f>
        <v>33031371.689999998</v>
      </c>
    </row>
    <row r="141" spans="1:17" ht="14.25" customHeight="1" x14ac:dyDescent="0.25">
      <c r="A141" s="87">
        <v>25</v>
      </c>
      <c r="B141" s="189" t="s">
        <v>173</v>
      </c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  <c r="O141" s="167"/>
      <c r="P141" s="100"/>
      <c r="Q141" s="85">
        <f>P142+P149</f>
        <v>24338292</v>
      </c>
    </row>
    <row r="142" spans="1:17" ht="15.75" customHeight="1" x14ac:dyDescent="0.25">
      <c r="A142" s="88">
        <v>25</v>
      </c>
      <c r="B142" s="73">
        <v>8</v>
      </c>
      <c r="C142" s="74" t="s">
        <v>14</v>
      </c>
      <c r="D142" s="75" t="s">
        <v>9</v>
      </c>
      <c r="E142" s="76">
        <v>0</v>
      </c>
      <c r="F142" s="76">
        <v>0</v>
      </c>
      <c r="G142" s="76">
        <v>0</v>
      </c>
      <c r="H142" s="83"/>
      <c r="I142" s="186" t="s">
        <v>95</v>
      </c>
      <c r="J142" s="186"/>
      <c r="K142" s="186"/>
      <c r="L142" s="186"/>
      <c r="M142" s="186"/>
      <c r="N142" s="186"/>
      <c r="O142" s="166"/>
      <c r="P142" s="85">
        <f>P143</f>
        <v>24338292</v>
      </c>
      <c r="Q142" s="85"/>
    </row>
    <row r="143" spans="1:17" ht="21.75" customHeight="1" x14ac:dyDescent="0.25">
      <c r="A143" s="88">
        <v>25</v>
      </c>
      <c r="B143" s="73">
        <v>8</v>
      </c>
      <c r="C143" s="74" t="s">
        <v>14</v>
      </c>
      <c r="D143" s="75" t="s">
        <v>9</v>
      </c>
      <c r="E143" s="76">
        <v>2</v>
      </c>
      <c r="F143" s="76">
        <v>0</v>
      </c>
      <c r="G143" s="76">
        <v>0</v>
      </c>
      <c r="H143" s="83"/>
      <c r="I143" s="186" t="s">
        <v>274</v>
      </c>
      <c r="J143" s="186"/>
      <c r="K143" s="186"/>
      <c r="L143" s="186"/>
      <c r="M143" s="186"/>
      <c r="N143" s="186"/>
      <c r="O143" s="166"/>
      <c r="P143" s="84">
        <f>SUM(O144:O145)</f>
        <v>24338292</v>
      </c>
      <c r="Q143" s="85"/>
    </row>
    <row r="144" spans="1:17" ht="39" customHeight="1" x14ac:dyDescent="0.25">
      <c r="A144" s="88">
        <v>25</v>
      </c>
      <c r="B144" s="74" t="s">
        <v>31</v>
      </c>
      <c r="C144" s="73">
        <v>2</v>
      </c>
      <c r="D144" s="76">
        <v>0</v>
      </c>
      <c r="E144" s="76">
        <v>2</v>
      </c>
      <c r="F144" s="76">
        <v>0</v>
      </c>
      <c r="G144" s="76">
        <v>1</v>
      </c>
      <c r="H144" s="112"/>
      <c r="I144" s="112"/>
      <c r="J144" s="112"/>
      <c r="K144" s="185" t="s">
        <v>275</v>
      </c>
      <c r="L144" s="185"/>
      <c r="M144" s="185"/>
      <c r="N144" s="185"/>
      <c r="O144" s="166">
        <f>PI!K148</f>
        <v>13262820</v>
      </c>
      <c r="P144" s="85"/>
      <c r="Q144" s="85"/>
    </row>
    <row r="145" spans="1:17" ht="38.25" customHeight="1" x14ac:dyDescent="0.25">
      <c r="A145" s="88">
        <v>25</v>
      </c>
      <c r="B145" s="74" t="s">
        <v>31</v>
      </c>
      <c r="C145" s="73">
        <v>2</v>
      </c>
      <c r="D145" s="76">
        <v>0</v>
      </c>
      <c r="E145" s="76">
        <v>2</v>
      </c>
      <c r="F145" s="76">
        <v>0</v>
      </c>
      <c r="G145" s="76">
        <v>2</v>
      </c>
      <c r="H145" s="112"/>
      <c r="I145" s="112"/>
      <c r="J145" s="112"/>
      <c r="K145" s="185" t="s">
        <v>276</v>
      </c>
      <c r="L145" s="185"/>
      <c r="M145" s="185"/>
      <c r="N145" s="185"/>
      <c r="O145" s="166">
        <f>PI!K149</f>
        <v>11075472</v>
      </c>
      <c r="P145" s="85"/>
      <c r="Q145" s="85"/>
    </row>
    <row r="146" spans="1:17" ht="14.25" customHeight="1" x14ac:dyDescent="0.25">
      <c r="A146" s="88">
        <v>26</v>
      </c>
      <c r="B146" s="197" t="s">
        <v>174</v>
      </c>
      <c r="C146" s="197"/>
      <c r="D146" s="197"/>
      <c r="E146" s="197"/>
      <c r="F146" s="197"/>
      <c r="G146" s="197"/>
      <c r="H146" s="197"/>
      <c r="I146" s="197"/>
      <c r="J146" s="197"/>
      <c r="K146" s="197"/>
      <c r="L146" s="197"/>
      <c r="M146" s="197"/>
      <c r="N146" s="197"/>
      <c r="O146" s="166"/>
      <c r="P146" s="85"/>
      <c r="Q146" s="85">
        <f>P147</f>
        <v>8693079.6899999995</v>
      </c>
    </row>
    <row r="147" spans="1:17" ht="18.75" customHeight="1" x14ac:dyDescent="0.25">
      <c r="A147" s="88">
        <v>26</v>
      </c>
      <c r="B147" s="74" t="s">
        <v>31</v>
      </c>
      <c r="C147" s="73">
        <v>2</v>
      </c>
      <c r="D147" s="76">
        <v>0</v>
      </c>
      <c r="E147" s="76">
        <v>3</v>
      </c>
      <c r="F147" s="76">
        <v>0</v>
      </c>
      <c r="G147" s="76">
        <v>0</v>
      </c>
      <c r="H147" s="112"/>
      <c r="I147" s="186" t="s">
        <v>316</v>
      </c>
      <c r="J147" s="186"/>
      <c r="K147" s="186"/>
      <c r="L147" s="186"/>
      <c r="M147" s="186"/>
      <c r="N147" s="186"/>
      <c r="O147" s="166"/>
      <c r="P147" s="85">
        <f>O148</f>
        <v>8693079.6899999995</v>
      </c>
      <c r="Q147" s="85"/>
    </row>
    <row r="148" spans="1:17" ht="25.5" customHeight="1" x14ac:dyDescent="0.25">
      <c r="A148" s="88">
        <v>26</v>
      </c>
      <c r="B148" s="74" t="s">
        <v>31</v>
      </c>
      <c r="C148" s="73">
        <v>2</v>
      </c>
      <c r="D148" s="76">
        <v>0</v>
      </c>
      <c r="E148" s="76">
        <v>3</v>
      </c>
      <c r="F148" s="76">
        <v>0</v>
      </c>
      <c r="G148" s="76">
        <v>1</v>
      </c>
      <c r="H148" s="112"/>
      <c r="I148" s="112"/>
      <c r="J148" s="112"/>
      <c r="K148" s="185" t="s">
        <v>94</v>
      </c>
      <c r="L148" s="185"/>
      <c r="M148" s="185"/>
      <c r="N148" s="185"/>
      <c r="O148" s="166">
        <f>PI!K152</f>
        <v>8693079.6899999995</v>
      </c>
      <c r="P148" s="85"/>
      <c r="Q148" s="85"/>
    </row>
    <row r="149" spans="1:17" ht="15.75" customHeight="1" x14ac:dyDescent="0.25">
      <c r="A149" s="88">
        <v>25</v>
      </c>
      <c r="B149" s="74" t="s">
        <v>31</v>
      </c>
      <c r="C149" s="73">
        <v>3</v>
      </c>
      <c r="D149" s="76">
        <v>0</v>
      </c>
      <c r="E149" s="76">
        <v>0</v>
      </c>
      <c r="F149" s="76">
        <v>0</v>
      </c>
      <c r="G149" s="76">
        <v>0</v>
      </c>
      <c r="H149" s="83"/>
      <c r="I149" s="186" t="s">
        <v>98</v>
      </c>
      <c r="J149" s="186"/>
      <c r="K149" s="186"/>
      <c r="L149" s="186"/>
      <c r="M149" s="186"/>
      <c r="N149" s="186"/>
      <c r="O149" s="166"/>
      <c r="P149" s="85">
        <f>SUM(P150)</f>
        <v>0</v>
      </c>
      <c r="Q149" s="85"/>
    </row>
    <row r="150" spans="1:17" ht="30" customHeight="1" x14ac:dyDescent="0.25">
      <c r="A150" s="88">
        <v>25</v>
      </c>
      <c r="B150" s="74" t="s">
        <v>31</v>
      </c>
      <c r="C150" s="74" t="s">
        <v>20</v>
      </c>
      <c r="D150" s="75" t="s">
        <v>9</v>
      </c>
      <c r="E150" s="76">
        <v>8</v>
      </c>
      <c r="F150" s="76">
        <v>0</v>
      </c>
      <c r="G150" s="76">
        <v>0</v>
      </c>
      <c r="H150" s="112"/>
      <c r="I150" s="112"/>
      <c r="J150" s="186" t="s">
        <v>277</v>
      </c>
      <c r="K150" s="186"/>
      <c r="L150" s="186"/>
      <c r="M150" s="186"/>
      <c r="N150" s="186"/>
      <c r="O150" s="166"/>
      <c r="P150" s="84">
        <f>SUM(O151:O152)</f>
        <v>0</v>
      </c>
      <c r="Q150" s="85"/>
    </row>
    <row r="151" spans="1:17" ht="15.75" customHeight="1" x14ac:dyDescent="0.25">
      <c r="A151" s="88">
        <v>25</v>
      </c>
      <c r="B151" s="74" t="s">
        <v>31</v>
      </c>
      <c r="C151" s="74" t="s">
        <v>20</v>
      </c>
      <c r="D151" s="75" t="s">
        <v>9</v>
      </c>
      <c r="E151" s="76">
        <v>8</v>
      </c>
      <c r="F151" s="76">
        <v>0</v>
      </c>
      <c r="G151" s="76">
        <v>1</v>
      </c>
      <c r="H151" s="112"/>
      <c r="I151" s="112"/>
      <c r="J151" s="175"/>
      <c r="K151" s="185" t="s">
        <v>99</v>
      </c>
      <c r="L151" s="185"/>
      <c r="M151" s="185"/>
      <c r="N151" s="185"/>
      <c r="O151" s="166">
        <f>PI!K155</f>
        <v>0</v>
      </c>
      <c r="P151" s="85"/>
      <c r="Q151" s="85"/>
    </row>
    <row r="152" spans="1:17" ht="27" customHeight="1" x14ac:dyDescent="0.25">
      <c r="A152" s="88">
        <v>25</v>
      </c>
      <c r="B152" s="74" t="s">
        <v>31</v>
      </c>
      <c r="C152" s="74" t="s">
        <v>20</v>
      </c>
      <c r="D152" s="75" t="s">
        <v>9</v>
      </c>
      <c r="E152" s="76">
        <v>8</v>
      </c>
      <c r="F152" s="76">
        <v>0</v>
      </c>
      <c r="G152" s="76">
        <v>3</v>
      </c>
      <c r="H152" s="112"/>
      <c r="I152" s="112"/>
      <c r="J152" s="175"/>
      <c r="K152" s="185" t="s">
        <v>100</v>
      </c>
      <c r="L152" s="185"/>
      <c r="M152" s="185"/>
      <c r="N152" s="185"/>
      <c r="O152" s="166">
        <f>PI!K156</f>
        <v>0</v>
      </c>
      <c r="P152" s="85"/>
      <c r="Q152" s="85"/>
    </row>
    <row r="153" spans="1:17" ht="15" customHeight="1" x14ac:dyDescent="0.25">
      <c r="A153" s="87">
        <v>26</v>
      </c>
      <c r="B153" s="197" t="s">
        <v>174</v>
      </c>
      <c r="C153" s="197"/>
      <c r="D153" s="197"/>
      <c r="E153" s="197"/>
      <c r="F153" s="197"/>
      <c r="G153" s="197"/>
      <c r="H153" s="197"/>
      <c r="I153" s="197"/>
      <c r="J153" s="197"/>
      <c r="K153" s="197"/>
      <c r="L153" s="197"/>
      <c r="M153" s="197"/>
      <c r="N153" s="197"/>
      <c r="O153" s="166"/>
      <c r="P153" s="85"/>
      <c r="Q153" s="85">
        <f>P154</f>
        <v>0</v>
      </c>
    </row>
    <row r="154" spans="1:17" ht="15.75" customHeight="1" x14ac:dyDescent="0.25">
      <c r="A154" s="88">
        <v>26</v>
      </c>
      <c r="B154" s="74" t="s">
        <v>31</v>
      </c>
      <c r="C154" s="73">
        <v>3</v>
      </c>
      <c r="D154" s="76">
        <v>0</v>
      </c>
      <c r="E154" s="76">
        <v>0</v>
      </c>
      <c r="F154" s="76">
        <v>0</v>
      </c>
      <c r="G154" s="76">
        <v>0</v>
      </c>
      <c r="H154" s="83"/>
      <c r="I154" s="186" t="s">
        <v>98</v>
      </c>
      <c r="J154" s="186"/>
      <c r="K154" s="186"/>
      <c r="L154" s="186"/>
      <c r="M154" s="186"/>
      <c r="N154" s="186"/>
      <c r="O154" s="166"/>
      <c r="P154" s="85">
        <f>SUM(O155:O157)</f>
        <v>0</v>
      </c>
      <c r="Q154" s="85"/>
    </row>
    <row r="155" spans="1:17" ht="16.5" customHeight="1" x14ac:dyDescent="0.25">
      <c r="A155" s="88">
        <v>26</v>
      </c>
      <c r="B155" s="74" t="s">
        <v>31</v>
      </c>
      <c r="C155" s="74" t="s">
        <v>20</v>
      </c>
      <c r="D155" s="75" t="s">
        <v>14</v>
      </c>
      <c r="E155" s="76">
        <v>1</v>
      </c>
      <c r="F155" s="76">
        <v>0</v>
      </c>
      <c r="G155" s="76">
        <v>0</v>
      </c>
      <c r="H155" s="112"/>
      <c r="I155" s="112"/>
      <c r="J155" s="185" t="s">
        <v>168</v>
      </c>
      <c r="K155" s="185"/>
      <c r="L155" s="185"/>
      <c r="M155" s="185"/>
      <c r="N155" s="185"/>
      <c r="O155" s="166">
        <f>PI!K159</f>
        <v>0</v>
      </c>
      <c r="Q155" s="85"/>
    </row>
    <row r="156" spans="1:17" ht="16.5" customHeight="1" x14ac:dyDescent="0.25">
      <c r="A156" s="88">
        <v>26</v>
      </c>
      <c r="B156" s="74" t="s">
        <v>31</v>
      </c>
      <c r="C156" s="74" t="s">
        <v>20</v>
      </c>
      <c r="D156" s="75" t="s">
        <v>14</v>
      </c>
      <c r="E156" s="76">
        <v>2</v>
      </c>
      <c r="F156" s="76">
        <v>0</v>
      </c>
      <c r="G156" s="76">
        <v>0</v>
      </c>
      <c r="H156" s="112"/>
      <c r="I156" s="112"/>
      <c r="J156" s="185" t="s">
        <v>278</v>
      </c>
      <c r="K156" s="185"/>
      <c r="L156" s="185"/>
      <c r="M156" s="185"/>
      <c r="N156" s="185"/>
      <c r="O156" s="166">
        <f>PI!K160</f>
        <v>0</v>
      </c>
      <c r="P156" s="85"/>
      <c r="Q156" s="85"/>
    </row>
    <row r="157" spans="1:17" ht="21" customHeight="1" x14ac:dyDescent="0.25">
      <c r="A157" s="88">
        <v>26</v>
      </c>
      <c r="B157" s="74" t="s">
        <v>31</v>
      </c>
      <c r="C157" s="74" t="s">
        <v>20</v>
      </c>
      <c r="D157" s="75" t="s">
        <v>14</v>
      </c>
      <c r="E157" s="76">
        <v>3</v>
      </c>
      <c r="F157" s="76">
        <v>0</v>
      </c>
      <c r="G157" s="76">
        <v>0</v>
      </c>
      <c r="H157" s="112"/>
      <c r="I157" s="112"/>
      <c r="J157" s="185" t="s">
        <v>279</v>
      </c>
      <c r="K157" s="185"/>
      <c r="L157" s="185"/>
      <c r="M157" s="185"/>
      <c r="N157" s="185"/>
      <c r="O157" s="166">
        <f>PI!K161</f>
        <v>0</v>
      </c>
      <c r="P157" s="85"/>
      <c r="Q157" s="85"/>
    </row>
    <row r="158" spans="1:17" ht="15" customHeight="1" x14ac:dyDescent="0.25">
      <c r="A158" s="87">
        <v>27</v>
      </c>
      <c r="B158" s="197" t="s">
        <v>292</v>
      </c>
      <c r="C158" s="197"/>
      <c r="D158" s="197"/>
      <c r="E158" s="197"/>
      <c r="F158" s="197"/>
      <c r="G158" s="197"/>
      <c r="H158" s="197"/>
      <c r="I158" s="197"/>
      <c r="J158" s="197"/>
      <c r="K158" s="197"/>
      <c r="L158" s="197"/>
      <c r="M158" s="197"/>
      <c r="N158" s="197"/>
      <c r="O158" s="166"/>
      <c r="P158" s="85"/>
      <c r="Q158" s="85">
        <f>Q159</f>
        <v>0</v>
      </c>
    </row>
    <row r="159" spans="1:17" ht="24" customHeight="1" x14ac:dyDescent="0.25">
      <c r="A159" s="87">
        <v>27</v>
      </c>
      <c r="B159" s="73">
        <v>9</v>
      </c>
      <c r="C159" s="74" t="s">
        <v>9</v>
      </c>
      <c r="D159" s="75" t="s">
        <v>9</v>
      </c>
      <c r="E159" s="76">
        <v>0</v>
      </c>
      <c r="F159" s="76">
        <v>0</v>
      </c>
      <c r="G159" s="76">
        <v>0</v>
      </c>
      <c r="H159" s="198" t="s">
        <v>280</v>
      </c>
      <c r="I159" s="198"/>
      <c r="J159" s="188"/>
      <c r="K159" s="188"/>
      <c r="L159" s="188"/>
      <c r="M159" s="188"/>
      <c r="N159" s="188"/>
      <c r="O159" s="166"/>
      <c r="P159" s="85"/>
      <c r="Q159" s="85">
        <f>P160</f>
        <v>0</v>
      </c>
    </row>
    <row r="160" spans="1:17" ht="15.75" customHeight="1" x14ac:dyDescent="0.25">
      <c r="A160" s="88">
        <v>27</v>
      </c>
      <c r="B160" s="73">
        <v>9</v>
      </c>
      <c r="C160" s="73">
        <v>3</v>
      </c>
      <c r="D160" s="76">
        <v>0</v>
      </c>
      <c r="E160" s="76">
        <v>0</v>
      </c>
      <c r="F160" s="76">
        <v>0</v>
      </c>
      <c r="G160" s="76">
        <v>0</v>
      </c>
      <c r="H160" s="83"/>
      <c r="I160" s="186" t="s">
        <v>281</v>
      </c>
      <c r="J160" s="186"/>
      <c r="K160" s="186"/>
      <c r="L160" s="186"/>
      <c r="M160" s="186"/>
      <c r="N160" s="186"/>
      <c r="O160" s="166"/>
      <c r="P160" s="85">
        <f>SUM(O161:O163)</f>
        <v>0</v>
      </c>
      <c r="Q160" s="85"/>
    </row>
    <row r="161" spans="1:18" ht="24" customHeight="1" x14ac:dyDescent="0.25">
      <c r="A161" s="88">
        <v>27</v>
      </c>
      <c r="B161" s="73">
        <v>9</v>
      </c>
      <c r="C161" s="74" t="s">
        <v>20</v>
      </c>
      <c r="D161" s="75" t="s">
        <v>9</v>
      </c>
      <c r="E161" s="76">
        <v>1</v>
      </c>
      <c r="F161" s="76">
        <v>0</v>
      </c>
      <c r="G161" s="76">
        <v>0</v>
      </c>
      <c r="H161" s="112"/>
      <c r="I161" s="112"/>
      <c r="J161" s="185" t="s">
        <v>282</v>
      </c>
      <c r="K161" s="185"/>
      <c r="L161" s="185"/>
      <c r="M161" s="185"/>
      <c r="N161" s="185"/>
      <c r="O161" s="166">
        <f>PI!K165</f>
        <v>0</v>
      </c>
      <c r="P161" s="85"/>
      <c r="Q161" s="85"/>
    </row>
    <row r="162" spans="1:18" ht="16.5" customHeight="1" x14ac:dyDescent="0.25">
      <c r="A162" s="88">
        <v>27</v>
      </c>
      <c r="B162" s="73">
        <v>9</v>
      </c>
      <c r="C162" s="74" t="s">
        <v>20</v>
      </c>
      <c r="D162" s="75" t="s">
        <v>9</v>
      </c>
      <c r="E162" s="76">
        <v>2</v>
      </c>
      <c r="F162" s="76">
        <v>0</v>
      </c>
      <c r="G162" s="76">
        <v>0</v>
      </c>
      <c r="H162" s="112"/>
      <c r="I162" s="112"/>
      <c r="J162" s="185" t="s">
        <v>283</v>
      </c>
      <c r="K162" s="185"/>
      <c r="L162" s="185"/>
      <c r="M162" s="185"/>
      <c r="N162" s="185"/>
      <c r="O162" s="166">
        <f>PI!K166</f>
        <v>0</v>
      </c>
      <c r="P162" s="85"/>
      <c r="Q162" s="85"/>
    </row>
    <row r="163" spans="1:18" ht="16.5" customHeight="1" x14ac:dyDescent="0.25">
      <c r="A163" s="88">
        <v>27</v>
      </c>
      <c r="B163" s="73">
        <v>9</v>
      </c>
      <c r="C163" s="74" t="s">
        <v>20</v>
      </c>
      <c r="D163" s="75" t="s">
        <v>9</v>
      </c>
      <c r="E163" s="76">
        <v>3</v>
      </c>
      <c r="F163" s="76">
        <v>0</v>
      </c>
      <c r="G163" s="76">
        <v>0</v>
      </c>
      <c r="H163" s="112"/>
      <c r="I163" s="112"/>
      <c r="J163" s="185" t="s">
        <v>284</v>
      </c>
      <c r="K163" s="185"/>
      <c r="L163" s="185"/>
      <c r="M163" s="185"/>
      <c r="N163" s="185"/>
      <c r="O163" s="166">
        <f>PI!K167</f>
        <v>0</v>
      </c>
      <c r="P163" s="85"/>
      <c r="Q163" s="85"/>
    </row>
    <row r="164" spans="1:18" ht="13.5" customHeight="1" x14ac:dyDescent="0.25">
      <c r="A164" s="87">
        <v>1</v>
      </c>
      <c r="B164" s="189" t="s">
        <v>170</v>
      </c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  <c r="M164" s="189"/>
      <c r="N164" s="189"/>
      <c r="O164" s="166"/>
      <c r="P164" s="85"/>
      <c r="Q164" s="85">
        <f>Q165</f>
        <v>0</v>
      </c>
    </row>
    <row r="165" spans="1:18" ht="13.5" customHeight="1" x14ac:dyDescent="0.25">
      <c r="A165" s="87">
        <v>12</v>
      </c>
      <c r="B165" s="189" t="s">
        <v>176</v>
      </c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189"/>
      <c r="O165" s="166"/>
      <c r="P165" s="85"/>
      <c r="Q165" s="85">
        <f>Q166</f>
        <v>0</v>
      </c>
    </row>
    <row r="166" spans="1:18" ht="14.25" customHeight="1" x14ac:dyDescent="0.25">
      <c r="A166" s="88">
        <v>12</v>
      </c>
      <c r="B166" s="73">
        <v>0</v>
      </c>
      <c r="C166" s="74" t="s">
        <v>9</v>
      </c>
      <c r="D166" s="75" t="s">
        <v>9</v>
      </c>
      <c r="E166" s="76">
        <v>0</v>
      </c>
      <c r="F166" s="76">
        <v>0</v>
      </c>
      <c r="G166" s="76">
        <v>0</v>
      </c>
      <c r="H166" s="186" t="s">
        <v>102</v>
      </c>
      <c r="I166" s="186"/>
      <c r="J166" s="186"/>
      <c r="K166" s="186"/>
      <c r="L166" s="186"/>
      <c r="M166" s="186"/>
      <c r="N166" s="186"/>
      <c r="O166" s="166"/>
      <c r="P166" s="85"/>
      <c r="Q166" s="85">
        <f>P167</f>
        <v>0</v>
      </c>
    </row>
    <row r="167" spans="1:18" ht="14.25" customHeight="1" x14ac:dyDescent="0.25">
      <c r="A167" s="88">
        <v>12</v>
      </c>
      <c r="B167" s="73">
        <v>0</v>
      </c>
      <c r="C167" s="74" t="s">
        <v>20</v>
      </c>
      <c r="D167" s="75" t="s">
        <v>9</v>
      </c>
      <c r="E167" s="80">
        <v>0</v>
      </c>
      <c r="F167" s="76">
        <v>0</v>
      </c>
      <c r="G167" s="76">
        <v>0</v>
      </c>
      <c r="H167" s="83"/>
      <c r="I167" s="186" t="s">
        <v>309</v>
      </c>
      <c r="J167" s="186"/>
      <c r="K167" s="186"/>
      <c r="L167" s="186"/>
      <c r="M167" s="186"/>
      <c r="N167" s="186"/>
      <c r="O167" s="166"/>
      <c r="P167" s="85">
        <f>O168</f>
        <v>0</v>
      </c>
      <c r="Q167" s="85"/>
    </row>
    <row r="168" spans="1:18" ht="14.25" customHeight="1" x14ac:dyDescent="0.25">
      <c r="A168" s="88">
        <v>12</v>
      </c>
      <c r="B168" s="73">
        <v>0</v>
      </c>
      <c r="C168" s="74" t="s">
        <v>20</v>
      </c>
      <c r="D168" s="75" t="s">
        <v>9</v>
      </c>
      <c r="E168" s="80">
        <v>1</v>
      </c>
      <c r="F168" s="76">
        <v>0</v>
      </c>
      <c r="G168" s="76">
        <v>0</v>
      </c>
      <c r="H168" s="112"/>
      <c r="I168" s="112"/>
      <c r="J168" s="185" t="s">
        <v>309</v>
      </c>
      <c r="K168" s="185"/>
      <c r="L168" s="185"/>
      <c r="M168" s="185"/>
      <c r="N168" s="185"/>
      <c r="O168" s="166">
        <f>PI!K172</f>
        <v>0</v>
      </c>
      <c r="P168" s="102"/>
      <c r="Q168" s="102"/>
    </row>
    <row r="169" spans="1:18" ht="19.5" customHeight="1" x14ac:dyDescent="0.25">
      <c r="A169" s="193" t="s">
        <v>104</v>
      </c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04">
        <f>SUM(O5:O168)</f>
        <v>86869401.201359034</v>
      </c>
      <c r="P169" s="104">
        <f>SUM(P5:P168)-P10-P36-P111-P50-P125-P143-P149</f>
        <v>86869401.201359034</v>
      </c>
      <c r="Q169" s="104">
        <f>SUM(Q3,Q122,Q140,Q164)</f>
        <v>86869401.201359034</v>
      </c>
      <c r="R169" s="101"/>
    </row>
    <row r="170" spans="1:18" x14ac:dyDescent="0.25">
      <c r="P170" s="109"/>
      <c r="Q170" s="109"/>
    </row>
    <row r="171" spans="1:18" x14ac:dyDescent="0.25">
      <c r="A171" s="203" t="s">
        <v>177</v>
      </c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5"/>
      <c r="P171" s="89"/>
    </row>
    <row r="172" spans="1:18" ht="18.75" customHeight="1" x14ac:dyDescent="0.25">
      <c r="A172" s="191" t="s">
        <v>178</v>
      </c>
      <c r="B172" s="191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90" t="s">
        <v>179</v>
      </c>
      <c r="P172" s="89"/>
    </row>
    <row r="173" spans="1:18" ht="18.75" customHeight="1" x14ac:dyDescent="0.25">
      <c r="A173" s="73">
        <v>1</v>
      </c>
      <c r="B173" s="189" t="s">
        <v>180</v>
      </c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105"/>
      <c r="O173" s="105">
        <f>SUM(N174:N178)</f>
        <v>53838029.511359036</v>
      </c>
      <c r="P173" s="106"/>
    </row>
    <row r="174" spans="1:18" x14ac:dyDescent="0.25">
      <c r="A174" s="76">
        <v>11</v>
      </c>
      <c r="B174" s="200" t="s">
        <v>181</v>
      </c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2"/>
      <c r="N174" s="107">
        <f>Q4</f>
        <v>13499805.511359038</v>
      </c>
      <c r="O174" s="105"/>
      <c r="P174" s="106"/>
    </row>
    <row r="175" spans="1:18" x14ac:dyDescent="0.25">
      <c r="A175" s="76">
        <v>12</v>
      </c>
      <c r="B175" s="200" t="s">
        <v>186</v>
      </c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  <c r="M175" s="202"/>
      <c r="N175" s="107">
        <f>Q165</f>
        <v>0</v>
      </c>
      <c r="O175" s="105"/>
      <c r="P175" s="106"/>
    </row>
    <row r="176" spans="1:18" x14ac:dyDescent="0.25">
      <c r="A176" s="76">
        <v>14</v>
      </c>
      <c r="B176" s="200" t="s">
        <v>185</v>
      </c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  <c r="M176" s="202"/>
      <c r="N176" s="107">
        <f>Q109</f>
        <v>6684426</v>
      </c>
      <c r="O176" s="105"/>
      <c r="P176" s="106"/>
    </row>
    <row r="177" spans="1:16" x14ac:dyDescent="0.25">
      <c r="A177" s="76">
        <v>15</v>
      </c>
      <c r="B177" s="200" t="s">
        <v>184</v>
      </c>
      <c r="C177" s="201"/>
      <c r="D177" s="201"/>
      <c r="E177" s="201"/>
      <c r="F177" s="201"/>
      <c r="G177" s="201"/>
      <c r="H177" s="201"/>
      <c r="I177" s="201"/>
      <c r="J177" s="201"/>
      <c r="K177" s="201"/>
      <c r="L177" s="201"/>
      <c r="M177" s="202"/>
      <c r="N177" s="107">
        <f>Q123</f>
        <v>33614471</v>
      </c>
      <c r="O177" s="105"/>
      <c r="P177" s="106"/>
    </row>
    <row r="178" spans="1:16" x14ac:dyDescent="0.25">
      <c r="A178" s="76">
        <v>16</v>
      </c>
      <c r="B178" s="200" t="s">
        <v>182</v>
      </c>
      <c r="C178" s="201"/>
      <c r="D178" s="201"/>
      <c r="E178" s="201"/>
      <c r="F178" s="201"/>
      <c r="G178" s="201"/>
      <c r="H178" s="201"/>
      <c r="I178" s="201"/>
      <c r="J178" s="201"/>
      <c r="K178" s="201"/>
      <c r="L178" s="201"/>
      <c r="M178" s="202"/>
      <c r="N178" s="107">
        <f>Q136</f>
        <v>39327</v>
      </c>
      <c r="O178" s="105"/>
      <c r="P178" s="106"/>
    </row>
    <row r="179" spans="1:16" x14ac:dyDescent="0.25">
      <c r="A179" s="73">
        <v>2</v>
      </c>
      <c r="B179" s="189" t="s">
        <v>183</v>
      </c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05"/>
      <c r="O179" s="105">
        <f>SUM(N180:N182)</f>
        <v>33031371.689999998</v>
      </c>
      <c r="P179" s="106"/>
    </row>
    <row r="180" spans="1:16" x14ac:dyDescent="0.25">
      <c r="A180" s="76">
        <v>25</v>
      </c>
      <c r="B180" s="200" t="s">
        <v>184</v>
      </c>
      <c r="C180" s="201"/>
      <c r="D180" s="201"/>
      <c r="E180" s="201"/>
      <c r="F180" s="201"/>
      <c r="G180" s="201"/>
      <c r="H180" s="201"/>
      <c r="I180" s="201"/>
      <c r="J180" s="201"/>
      <c r="K180" s="201"/>
      <c r="L180" s="201"/>
      <c r="M180" s="202"/>
      <c r="N180" s="107">
        <f>Q141</f>
        <v>24338292</v>
      </c>
      <c r="O180" s="105"/>
      <c r="P180" s="106"/>
    </row>
    <row r="181" spans="1:16" x14ac:dyDescent="0.25">
      <c r="A181" s="76">
        <v>26</v>
      </c>
      <c r="B181" s="200" t="s">
        <v>182</v>
      </c>
      <c r="C181" s="201"/>
      <c r="D181" s="201"/>
      <c r="E181" s="201"/>
      <c r="F181" s="201"/>
      <c r="G181" s="201"/>
      <c r="H181" s="201"/>
      <c r="I181" s="201"/>
      <c r="J181" s="201"/>
      <c r="K181" s="201"/>
      <c r="L181" s="201"/>
      <c r="M181" s="202"/>
      <c r="N181" s="107">
        <f>Q153+Q146</f>
        <v>8693079.6899999995</v>
      </c>
      <c r="O181" s="105"/>
      <c r="P181" s="106"/>
    </row>
    <row r="182" spans="1:16" ht="28.5" customHeight="1" x14ac:dyDescent="0.25">
      <c r="A182" s="76">
        <v>27</v>
      </c>
      <c r="B182" s="206" t="s">
        <v>187</v>
      </c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8"/>
      <c r="N182" s="107">
        <f>Q158</f>
        <v>0</v>
      </c>
      <c r="O182" s="105"/>
      <c r="P182" s="106"/>
    </row>
    <row r="183" spans="1:16" x14ac:dyDescent="0.25">
      <c r="A183" s="191" t="s">
        <v>8</v>
      </c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08">
        <f>SUM(O173:O180)</f>
        <v>86869401.201359034</v>
      </c>
      <c r="P183" s="106"/>
    </row>
    <row r="194" ht="18.75" customHeight="1" x14ac:dyDescent="0.25"/>
    <row r="196" ht="18.75" customHeight="1" x14ac:dyDescent="0.25"/>
    <row r="205" ht="18.75" customHeight="1" x14ac:dyDescent="0.25"/>
    <row r="210" ht="18.75" customHeight="1" x14ac:dyDescent="0.25"/>
    <row r="211" ht="18.75" customHeight="1" x14ac:dyDescent="0.25"/>
    <row r="212" ht="18.75" customHeight="1" x14ac:dyDescent="0.25"/>
    <row r="218" ht="18.75" customHeight="1" x14ac:dyDescent="0.25"/>
    <row r="252" ht="18.75" customHeight="1" x14ac:dyDescent="0.25"/>
    <row r="264" ht="18.75" customHeight="1" x14ac:dyDescent="0.25"/>
    <row r="267" ht="18.75" customHeight="1" x14ac:dyDescent="0.25"/>
    <row r="268" ht="18.75" customHeight="1" x14ac:dyDescent="0.25"/>
    <row r="269" ht="18.75" customHeight="1" x14ac:dyDescent="0.25"/>
  </sheetData>
  <sheetProtection insertRows="0"/>
  <mergeCells count="186">
    <mergeCell ref="A169:N169"/>
    <mergeCell ref="B136:N136"/>
    <mergeCell ref="J137:N137"/>
    <mergeCell ref="I142:N142"/>
    <mergeCell ref="B178:M178"/>
    <mergeCell ref="I149:N149"/>
    <mergeCell ref="J150:N150"/>
    <mergeCell ref="J168:N168"/>
    <mergeCell ref="H166:N166"/>
    <mergeCell ref="J156:N156"/>
    <mergeCell ref="I154:N154"/>
    <mergeCell ref="I160:N160"/>
    <mergeCell ref="J161:N161"/>
    <mergeCell ref="J162:N162"/>
    <mergeCell ref="J163:N163"/>
    <mergeCell ref="J155:N155"/>
    <mergeCell ref="J157:N157"/>
    <mergeCell ref="K151:N151"/>
    <mergeCell ref="B165:N165"/>
    <mergeCell ref="B140:N140"/>
    <mergeCell ref="I167:N167"/>
    <mergeCell ref="K144:N144"/>
    <mergeCell ref="I143:N143"/>
    <mergeCell ref="K145:N145"/>
    <mergeCell ref="B179:M179"/>
    <mergeCell ref="B180:M180"/>
    <mergeCell ref="A183:N183"/>
    <mergeCell ref="B176:M176"/>
    <mergeCell ref="A171:O171"/>
    <mergeCell ref="B177:M177"/>
    <mergeCell ref="B182:M182"/>
    <mergeCell ref="B181:M181"/>
    <mergeCell ref="B175:M175"/>
    <mergeCell ref="A172:N172"/>
    <mergeCell ref="B173:M173"/>
    <mergeCell ref="B174:M174"/>
    <mergeCell ref="B164:N164"/>
    <mergeCell ref="B146:N146"/>
    <mergeCell ref="I147:N147"/>
    <mergeCell ref="K148:N148"/>
    <mergeCell ref="H159:N159"/>
    <mergeCell ref="K128:N128"/>
    <mergeCell ref="I118:N118"/>
    <mergeCell ref="K127:N127"/>
    <mergeCell ref="K126:N126"/>
    <mergeCell ref="I119:N119"/>
    <mergeCell ref="J120:N120"/>
    <mergeCell ref="I124:N124"/>
    <mergeCell ref="B141:N141"/>
    <mergeCell ref="B153:N153"/>
    <mergeCell ref="B158:N158"/>
    <mergeCell ref="K139:N139"/>
    <mergeCell ref="K152:N152"/>
    <mergeCell ref="K138:N138"/>
    <mergeCell ref="K135:N135"/>
    <mergeCell ref="K133:N133"/>
    <mergeCell ref="K134:N134"/>
    <mergeCell ref="A1:A2"/>
    <mergeCell ref="J125:N125"/>
    <mergeCell ref="J95:N95"/>
    <mergeCell ref="H121:N121"/>
    <mergeCell ref="J108:N108"/>
    <mergeCell ref="H110:N110"/>
    <mergeCell ref="B122:N122"/>
    <mergeCell ref="B123:N123"/>
    <mergeCell ref="I72:N72"/>
    <mergeCell ref="J92:N92"/>
    <mergeCell ref="J94:N94"/>
    <mergeCell ref="I111:N111"/>
    <mergeCell ref="J75:N75"/>
    <mergeCell ref="J67:N67"/>
    <mergeCell ref="J68:N68"/>
    <mergeCell ref="J82:N82"/>
    <mergeCell ref="J73:N73"/>
    <mergeCell ref="B1:G1"/>
    <mergeCell ref="I6:N6"/>
    <mergeCell ref="I9:N9"/>
    <mergeCell ref="I15:N15"/>
    <mergeCell ref="I17:N17"/>
    <mergeCell ref="I116:N116"/>
    <mergeCell ref="I107:N107"/>
    <mergeCell ref="F2:G2"/>
    <mergeCell ref="J18:N18"/>
    <mergeCell ref="J93:N93"/>
    <mergeCell ref="I96:N96"/>
    <mergeCell ref="J50:N50"/>
    <mergeCell ref="K51:N51"/>
    <mergeCell ref="K52:N52"/>
    <mergeCell ref="H80:N80"/>
    <mergeCell ref="J83:N83"/>
    <mergeCell ref="K55:N55"/>
    <mergeCell ref="K53:N53"/>
    <mergeCell ref="K58:N58"/>
    <mergeCell ref="K59:N59"/>
    <mergeCell ref="H71:N71"/>
    <mergeCell ref="K63:N63"/>
    <mergeCell ref="J74:N74"/>
    <mergeCell ref="J20:N20"/>
    <mergeCell ref="B4:N4"/>
    <mergeCell ref="D2:E2"/>
    <mergeCell ref="J46:N46"/>
    <mergeCell ref="J47:N47"/>
    <mergeCell ref="I78:N78"/>
    <mergeCell ref="K11:N11"/>
    <mergeCell ref="J21:N21"/>
    <mergeCell ref="O1:Q1"/>
    <mergeCell ref="J8:N8"/>
    <mergeCell ref="J45:N45"/>
    <mergeCell ref="J39:N39"/>
    <mergeCell ref="J40:N40"/>
    <mergeCell ref="J41:N41"/>
    <mergeCell ref="J42:N42"/>
    <mergeCell ref="J43:N43"/>
    <mergeCell ref="J44:N44"/>
    <mergeCell ref="J28:N28"/>
    <mergeCell ref="J29:N29"/>
    <mergeCell ref="H5:N5"/>
    <mergeCell ref="H26:N26"/>
    <mergeCell ref="I27:N27"/>
    <mergeCell ref="J36:N36"/>
    <mergeCell ref="K12:N12"/>
    <mergeCell ref="K13:N13"/>
    <mergeCell ref="J16:N16"/>
    <mergeCell ref="J14:N14"/>
    <mergeCell ref="B3:N3"/>
    <mergeCell ref="J19:N19"/>
    <mergeCell ref="H1:N2"/>
    <mergeCell ref="J7:N7"/>
    <mergeCell ref="J10:N10"/>
    <mergeCell ref="I112:N112"/>
    <mergeCell ref="K129:N129"/>
    <mergeCell ref="K130:N130"/>
    <mergeCell ref="K131:N131"/>
    <mergeCell ref="K132:N132"/>
    <mergeCell ref="J113:N113"/>
    <mergeCell ref="I115:N115"/>
    <mergeCell ref="B109:N109"/>
    <mergeCell ref="I117:N117"/>
    <mergeCell ref="I114:N114"/>
    <mergeCell ref="I22:N22"/>
    <mergeCell ref="J23:N23"/>
    <mergeCell ref="K62:N62"/>
    <mergeCell ref="J84:N84"/>
    <mergeCell ref="J86:N86"/>
    <mergeCell ref="J103:N103"/>
    <mergeCell ref="J77:N77"/>
    <mergeCell ref="J91:N91"/>
    <mergeCell ref="K56:N56"/>
    <mergeCell ref="I24:N24"/>
    <mergeCell ref="J25:N25"/>
    <mergeCell ref="K54:N54"/>
    <mergeCell ref="I81:N81"/>
    <mergeCell ref="J85:N85"/>
    <mergeCell ref="K60:N60"/>
    <mergeCell ref="K61:N61"/>
    <mergeCell ref="J88:N88"/>
    <mergeCell ref="J89:N89"/>
    <mergeCell ref="J79:N79"/>
    <mergeCell ref="J66:N66"/>
    <mergeCell ref="J90:N90"/>
    <mergeCell ref="J97:N97"/>
    <mergeCell ref="J76:N76"/>
    <mergeCell ref="J31:N31"/>
    <mergeCell ref="J106:N106"/>
    <mergeCell ref="J87:N87"/>
    <mergeCell ref="J99:N99"/>
    <mergeCell ref="J100:N100"/>
    <mergeCell ref="J101:N101"/>
    <mergeCell ref="J102:N102"/>
    <mergeCell ref="J98:N98"/>
    <mergeCell ref="K57:N57"/>
    <mergeCell ref="I30:N30"/>
    <mergeCell ref="I104:N104"/>
    <mergeCell ref="J105:N105"/>
    <mergeCell ref="I33:N33"/>
    <mergeCell ref="J34:N34"/>
    <mergeCell ref="I35:N35"/>
    <mergeCell ref="H32:N32"/>
    <mergeCell ref="J70:N70"/>
    <mergeCell ref="J37:N37"/>
    <mergeCell ref="J38:N38"/>
    <mergeCell ref="J48:N48"/>
    <mergeCell ref="I49:N49"/>
    <mergeCell ref="I64:N64"/>
    <mergeCell ref="J65:N65"/>
    <mergeCell ref="I69:N69"/>
  </mergeCells>
  <conditionalFormatting sqref="O7:O8">
    <cfRule type="expression" dxfId="31" priority="91">
      <formula>ISBLANK(O7)</formula>
    </cfRule>
  </conditionalFormatting>
  <conditionalFormatting sqref="O11:O14">
    <cfRule type="expression" dxfId="30" priority="89">
      <formula>ISBLANK(O11)</formula>
    </cfRule>
  </conditionalFormatting>
  <conditionalFormatting sqref="O16">
    <cfRule type="expression" dxfId="29" priority="41">
      <formula>ISBLANK(O16)</formula>
    </cfRule>
  </conditionalFormatting>
  <conditionalFormatting sqref="O18:O21">
    <cfRule type="expression" dxfId="28" priority="40">
      <formula>ISBLANK(O18)</formula>
    </cfRule>
  </conditionalFormatting>
  <conditionalFormatting sqref="O23 O25">
    <cfRule type="expression" dxfId="27" priority="39">
      <formula>ISBLANK(O23)</formula>
    </cfRule>
  </conditionalFormatting>
  <conditionalFormatting sqref="O28:O29">
    <cfRule type="expression" dxfId="26" priority="37">
      <formula>ISBLANK(O28)</formula>
    </cfRule>
  </conditionalFormatting>
  <conditionalFormatting sqref="O31">
    <cfRule type="expression" dxfId="25" priority="36">
      <formula>ISBLANK(O31)</formula>
    </cfRule>
  </conditionalFormatting>
  <conditionalFormatting sqref="O34">
    <cfRule type="expression" dxfId="24" priority="35">
      <formula>ISBLANK(O34)</formula>
    </cfRule>
  </conditionalFormatting>
  <conditionalFormatting sqref="O37:O48">
    <cfRule type="expression" dxfId="23" priority="23">
      <formula>ISBLANK(O37)</formula>
    </cfRule>
  </conditionalFormatting>
  <conditionalFormatting sqref="O51:O63">
    <cfRule type="expression" dxfId="22" priority="22">
      <formula>ISBLANK(O51)</formula>
    </cfRule>
  </conditionalFormatting>
  <conditionalFormatting sqref="O65:O68">
    <cfRule type="expression" dxfId="21" priority="21">
      <formula>ISBLANK(O65)</formula>
    </cfRule>
  </conditionalFormatting>
  <conditionalFormatting sqref="O70">
    <cfRule type="expression" dxfId="20" priority="20">
      <formula>ISBLANK(O70)</formula>
    </cfRule>
  </conditionalFormatting>
  <conditionalFormatting sqref="O73:O77">
    <cfRule type="expression" dxfId="19" priority="19">
      <formula>ISBLANK(O73)</formula>
    </cfRule>
  </conditionalFormatting>
  <conditionalFormatting sqref="O79">
    <cfRule type="expression" dxfId="18" priority="18">
      <formula>ISBLANK(O79)</formula>
    </cfRule>
  </conditionalFormatting>
  <conditionalFormatting sqref="O82:O95">
    <cfRule type="expression" dxfId="17" priority="17">
      <formula>ISBLANK(O82)</formula>
    </cfRule>
  </conditionalFormatting>
  <conditionalFormatting sqref="O97:O103">
    <cfRule type="expression" dxfId="16" priority="16">
      <formula>ISBLANK(O97)</formula>
    </cfRule>
  </conditionalFormatting>
  <conditionalFormatting sqref="O105:O106">
    <cfRule type="expression" dxfId="15" priority="15">
      <formula>ISBLANK(O105)</formula>
    </cfRule>
  </conditionalFormatting>
  <conditionalFormatting sqref="O108">
    <cfRule type="expression" dxfId="14" priority="14">
      <formula>ISBLANK(O108)</formula>
    </cfRule>
  </conditionalFormatting>
  <conditionalFormatting sqref="O113">
    <cfRule type="expression" dxfId="13" priority="13">
      <formula>ISBLANK(O113)</formula>
    </cfRule>
  </conditionalFormatting>
  <conditionalFormatting sqref="O115">
    <cfRule type="expression" dxfId="12" priority="12">
      <formula>ISBLANK(O115)</formula>
    </cfRule>
  </conditionalFormatting>
  <conditionalFormatting sqref="O117:O118">
    <cfRule type="expression" dxfId="11" priority="10">
      <formula>ISBLANK(O117)</formula>
    </cfRule>
  </conditionalFormatting>
  <conditionalFormatting sqref="O120">
    <cfRule type="expression" dxfId="10" priority="9">
      <formula>ISBLANK(O120)</formula>
    </cfRule>
  </conditionalFormatting>
  <conditionalFormatting sqref="O126:O135">
    <cfRule type="expression" dxfId="9" priority="8">
      <formula>ISBLANK(O126)</formula>
    </cfRule>
  </conditionalFormatting>
  <conditionalFormatting sqref="O138:O139">
    <cfRule type="expression" dxfId="8" priority="1">
      <formula>ISBLANK(O138)</formula>
    </cfRule>
  </conditionalFormatting>
  <conditionalFormatting sqref="O144:O145 O148">
    <cfRule type="expression" dxfId="7" priority="6">
      <formula>ISBLANK(O144)</formula>
    </cfRule>
  </conditionalFormatting>
  <conditionalFormatting sqref="O151:O152">
    <cfRule type="expression" dxfId="6" priority="5">
      <formula>ISBLANK(O151)</formula>
    </cfRule>
  </conditionalFormatting>
  <conditionalFormatting sqref="O155:O157">
    <cfRule type="expression" dxfId="5" priority="4">
      <formula>ISBLANK(O155)</formula>
    </cfRule>
  </conditionalFormatting>
  <conditionalFormatting sqref="O161:O163">
    <cfRule type="expression" dxfId="4" priority="3">
      <formula>ISBLANK(O161)</formula>
    </cfRule>
  </conditionalFormatting>
  <conditionalFormatting sqref="O168">
    <cfRule type="expression" dxfId="3" priority="2">
      <formula>ISBLANK(O168)</formula>
    </cfRule>
  </conditionalFormatting>
  <pageMargins left="0.23622047244094491" right="0.23622047244094491" top="0.74803149606299213" bottom="0.74803149606299213" header="0.31496062992125984" footer="0.31496062992125984"/>
  <pageSetup scale="99" fitToHeight="0" orientation="portrait" r:id="rId1"/>
  <headerFooter>
    <oddHeader>&amp;CFORMATO PARA LA ESTIMACIÓN DE LOS IMPORTES POR RUBRO, TIPO, CLASE Y CONCEPTOS DE INGRESOS, CONTENIDOS EN LAS LEYES DE INGRESOS DE LOS MUNICIPIOS DE MICHOACÁN, DEBIDAMENTE ARMONIZADOS</oddHeader>
    <oddFooter>&amp;RPágina &amp;P</oddFooter>
  </headerFooter>
  <ignoredErrors>
    <ignoredError sqref="C81 C107:C108 E28 E34 E23 E31 E7:E8 C6:C10 C27:C31 C14 C37:C49 C54 C51:C52 C56 C58:C62 C72:C74 C78:C79 C142 B149:C150 C33:C35 C64:C70 C76 C17:C22 B144:C145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201"/>
  <sheetViews>
    <sheetView showGridLines="0" tabSelected="1" zoomScaleNormal="100" workbookViewId="0">
      <pane ySplit="6" topLeftCell="A115" activePane="bottomLeft" state="frozen"/>
      <selection pane="bottomLeft" activeCell="A117" sqref="A117"/>
    </sheetView>
  </sheetViews>
  <sheetFormatPr baseColWidth="10" defaultColWidth="11.42578125" defaultRowHeight="18.75" x14ac:dyDescent="0.25"/>
  <cols>
    <col min="1" max="1" width="3.140625" style="95" customWidth="1"/>
    <col min="2" max="2" width="1.85546875" style="95" customWidth="1"/>
    <col min="3" max="3" width="2.28515625" style="81" customWidth="1"/>
    <col min="4" max="4" width="2" style="81" bestFit="1" customWidth="1"/>
    <col min="5" max="5" width="2" style="81" customWidth="1"/>
    <col min="6" max="6" width="2.140625" style="81" customWidth="1"/>
    <col min="7" max="8" width="2" style="81" bestFit="1" customWidth="1"/>
    <col min="9" max="9" width="41.7109375" style="81" customWidth="1"/>
    <col min="10" max="10" width="4.7109375" style="81" hidden="1" customWidth="1"/>
    <col min="11" max="23" width="14.5703125" style="81" customWidth="1"/>
    <col min="24" max="16384" width="11.42578125" style="95"/>
  </cols>
  <sheetData>
    <row r="1" spans="1:23" customFormat="1" ht="18.600000000000001" customHeight="1" x14ac:dyDescent="0.25">
      <c r="A1" s="229" t="s">
        <v>328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</row>
    <row r="2" spans="1:23" customFormat="1" ht="6" customHeight="1" thickBot="1" x14ac:dyDescent="0.3">
      <c r="A2" s="114"/>
      <c r="B2" s="114"/>
      <c r="C2" s="114"/>
      <c r="D2" s="114"/>
      <c r="E2" s="114"/>
      <c r="F2" s="115"/>
    </row>
    <row r="3" spans="1:23" customFormat="1" ht="14.25" customHeight="1" thickBot="1" x14ac:dyDescent="0.3">
      <c r="A3" s="122" t="s">
        <v>307</v>
      </c>
      <c r="B3" s="123"/>
      <c r="C3" s="123"/>
      <c r="D3" s="123"/>
      <c r="E3" s="123"/>
      <c r="F3" s="123"/>
      <c r="G3" s="123"/>
      <c r="H3" s="123"/>
      <c r="I3" s="212" t="s">
        <v>327</v>
      </c>
      <c r="J3" s="212"/>
      <c r="K3" s="213"/>
      <c r="L3" s="117"/>
      <c r="M3" s="118"/>
      <c r="N3" s="119"/>
      <c r="O3" s="116" t="s">
        <v>329</v>
      </c>
      <c r="P3" s="119"/>
      <c r="Q3" s="119"/>
      <c r="R3" s="119"/>
      <c r="S3" s="119"/>
      <c r="T3" s="119"/>
      <c r="U3" s="119"/>
      <c r="V3" s="119"/>
      <c r="W3" s="120"/>
    </row>
    <row r="4" spans="1:23" customFormat="1" ht="18.75" customHeight="1" thickBot="1" x14ac:dyDescent="0.3">
      <c r="A4" s="218" t="s">
        <v>308</v>
      </c>
      <c r="B4" s="219"/>
      <c r="C4" s="219"/>
      <c r="D4" s="219"/>
      <c r="E4" s="219"/>
      <c r="F4" s="219"/>
      <c r="G4" s="219"/>
      <c r="H4" s="219"/>
      <c r="I4" s="219"/>
      <c r="J4" s="127"/>
      <c r="K4" s="121">
        <f>K173</f>
        <v>86869401.201359034</v>
      </c>
      <c r="L4" s="124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</row>
    <row r="5" spans="1:23" s="94" customFormat="1" ht="19.5" customHeight="1" thickBot="1" x14ac:dyDescent="0.3">
      <c r="A5" s="195" t="s">
        <v>169</v>
      </c>
      <c r="B5" s="220" t="s">
        <v>290</v>
      </c>
      <c r="C5" s="231" t="s">
        <v>287</v>
      </c>
      <c r="D5" s="232"/>
      <c r="E5" s="232"/>
      <c r="F5" s="232"/>
      <c r="G5" s="232"/>
      <c r="H5" s="233"/>
      <c r="I5" s="163" t="s">
        <v>288</v>
      </c>
      <c r="J5" s="128"/>
      <c r="K5" s="164" t="s">
        <v>285</v>
      </c>
      <c r="L5" s="164" t="s">
        <v>107</v>
      </c>
      <c r="M5" s="164" t="s">
        <v>108</v>
      </c>
      <c r="N5" s="164" t="s">
        <v>109</v>
      </c>
      <c r="O5" s="164" t="s">
        <v>110</v>
      </c>
      <c r="P5" s="164" t="s">
        <v>111</v>
      </c>
      <c r="Q5" s="164" t="s">
        <v>112</v>
      </c>
      <c r="R5" s="164" t="s">
        <v>113</v>
      </c>
      <c r="S5" s="164" t="s">
        <v>114</v>
      </c>
      <c r="T5" s="164" t="s">
        <v>115</v>
      </c>
      <c r="U5" s="164" t="s">
        <v>116</v>
      </c>
      <c r="V5" s="164" t="s">
        <v>117</v>
      </c>
      <c r="W5" s="164" t="s">
        <v>118</v>
      </c>
    </row>
    <row r="6" spans="1:23" s="94" customFormat="1" ht="13.5" customHeight="1" x14ac:dyDescent="0.25">
      <c r="A6" s="196"/>
      <c r="B6" s="221"/>
      <c r="C6" s="113" t="s">
        <v>2</v>
      </c>
      <c r="D6" s="113" t="s">
        <v>3</v>
      </c>
      <c r="E6" s="234" t="s">
        <v>4</v>
      </c>
      <c r="F6" s="235"/>
      <c r="G6" s="236" t="s">
        <v>5</v>
      </c>
      <c r="H6" s="237"/>
      <c r="I6" s="143" t="s">
        <v>289</v>
      </c>
      <c r="J6" s="137" t="s">
        <v>286</v>
      </c>
      <c r="K6" s="165">
        <f>SUM(L6:W6)</f>
        <v>0</v>
      </c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</row>
    <row r="7" spans="1:23" s="94" customFormat="1" ht="13.5" customHeight="1" x14ac:dyDescent="0.25">
      <c r="A7" s="87">
        <v>1</v>
      </c>
      <c r="B7" s="138" t="s">
        <v>170</v>
      </c>
      <c r="C7" s="144"/>
      <c r="D7" s="139"/>
      <c r="E7" s="139"/>
      <c r="F7" s="139"/>
      <c r="G7" s="139"/>
      <c r="H7" s="139"/>
      <c r="I7" s="145"/>
      <c r="J7" s="132">
        <v>0</v>
      </c>
      <c r="K7" s="169">
        <f>SUM(L7:W7)</f>
        <v>20184231.51135904</v>
      </c>
      <c r="L7" s="169">
        <f>L8+L113</f>
        <v>7566680.5872793943</v>
      </c>
      <c r="M7" s="169">
        <f t="shared" ref="M7:W7" si="0">M8+M113</f>
        <v>3305877.0191740231</v>
      </c>
      <c r="N7" s="169">
        <f t="shared" si="0"/>
        <v>1346039.7687223586</v>
      </c>
      <c r="O7" s="169">
        <f t="shared" si="0"/>
        <v>1136627.552719384</v>
      </c>
      <c r="P7" s="169">
        <f t="shared" si="0"/>
        <v>936365.44687178172</v>
      </c>
      <c r="Q7" s="169">
        <f t="shared" si="0"/>
        <v>1012006.2249039203</v>
      </c>
      <c r="R7" s="169">
        <f t="shared" si="0"/>
        <v>1050253.715231617</v>
      </c>
      <c r="S7" s="169">
        <f t="shared" si="0"/>
        <v>944297.90667598334</v>
      </c>
      <c r="T7" s="169">
        <f t="shared" si="0"/>
        <v>641464.36434022104</v>
      </c>
      <c r="U7" s="169">
        <f t="shared" si="0"/>
        <v>691641.21569551562</v>
      </c>
      <c r="V7" s="169">
        <f t="shared" si="0"/>
        <v>781901.8378490688</v>
      </c>
      <c r="W7" s="169">
        <f t="shared" si="0"/>
        <v>771075.87189577287</v>
      </c>
    </row>
    <row r="8" spans="1:23" s="94" customFormat="1" ht="13.5" customHeight="1" x14ac:dyDescent="0.25">
      <c r="A8" s="87">
        <v>11</v>
      </c>
      <c r="B8" s="138" t="s">
        <v>171</v>
      </c>
      <c r="C8" s="144"/>
      <c r="D8" s="139"/>
      <c r="E8" s="139"/>
      <c r="F8" s="139"/>
      <c r="G8" s="139"/>
      <c r="H8" s="139"/>
      <c r="I8" s="145"/>
      <c r="J8" s="132">
        <v>0</v>
      </c>
      <c r="K8" s="169">
        <f t="shared" ref="K8:K73" si="1">SUM(L8:W8)</f>
        <v>13499805.511359043</v>
      </c>
      <c r="L8" s="169">
        <f>L9+L30+L36+L75+L84</f>
        <v>4889982.5872793943</v>
      </c>
      <c r="M8" s="169">
        <f t="shared" ref="M8:W8" si="2">M9+M30+M36+M75+M84</f>
        <v>2252370.0191740231</v>
      </c>
      <c r="N8" s="169">
        <f t="shared" si="2"/>
        <v>828206.76872235863</v>
      </c>
      <c r="O8" s="169">
        <f t="shared" si="2"/>
        <v>800929.55271938385</v>
      </c>
      <c r="P8" s="169">
        <f t="shared" si="2"/>
        <v>612887.44687178172</v>
      </c>
      <c r="Q8" s="169">
        <f t="shared" si="2"/>
        <v>758556.22490392032</v>
      </c>
      <c r="R8" s="169">
        <f t="shared" si="2"/>
        <v>799775.71523161698</v>
      </c>
      <c r="S8" s="169">
        <f t="shared" si="2"/>
        <v>684659.90667598334</v>
      </c>
      <c r="T8" s="169">
        <f t="shared" si="2"/>
        <v>386440.3643402211</v>
      </c>
      <c r="U8" s="169">
        <f t="shared" si="2"/>
        <v>436845.21569551562</v>
      </c>
      <c r="V8" s="169">
        <f t="shared" si="2"/>
        <v>528442.8378490688</v>
      </c>
      <c r="W8" s="169">
        <f t="shared" si="2"/>
        <v>520708.87189577293</v>
      </c>
    </row>
    <row r="9" spans="1:23" ht="16.5" customHeight="1" x14ac:dyDescent="0.25">
      <c r="A9" s="88">
        <v>11</v>
      </c>
      <c r="B9" s="88"/>
      <c r="C9" s="73">
        <v>1</v>
      </c>
      <c r="D9" s="74" t="s">
        <v>9</v>
      </c>
      <c r="E9" s="82" t="s">
        <v>9</v>
      </c>
      <c r="F9" s="82" t="s">
        <v>9</v>
      </c>
      <c r="G9" s="76">
        <v>0</v>
      </c>
      <c r="H9" s="76">
        <v>0</v>
      </c>
      <c r="I9" s="83" t="s">
        <v>10</v>
      </c>
      <c r="J9" s="133">
        <v>1</v>
      </c>
      <c r="K9" s="169">
        <f>SUM(L9:W9)</f>
        <v>5864148.7313590385</v>
      </c>
      <c r="L9" s="169">
        <f>L10+L13+L19+L21+L26+L28</f>
        <v>3767825.8372793943</v>
      </c>
      <c r="M9" s="169">
        <f t="shared" ref="M9:W9" si="3">M10+M13+M19+M21+M26+M28</f>
        <v>1314204.7561740228</v>
      </c>
      <c r="N9" s="169">
        <f t="shared" si="3"/>
        <v>210874.49072235861</v>
      </c>
      <c r="O9" s="169">
        <f t="shared" si="3"/>
        <v>78518.511719383707</v>
      </c>
      <c r="P9" s="169">
        <f t="shared" si="3"/>
        <v>36655.980871781721</v>
      </c>
      <c r="Q9" s="169">
        <f t="shared" si="3"/>
        <v>91311.573903920245</v>
      </c>
      <c r="R9" s="169">
        <f t="shared" si="3"/>
        <v>92908.914231617018</v>
      </c>
      <c r="S9" s="169">
        <f t="shared" si="3"/>
        <v>47378.376675983323</v>
      </c>
      <c r="T9" s="169">
        <f t="shared" si="3"/>
        <v>21455.364340221124</v>
      </c>
      <c r="U9" s="169">
        <f t="shared" si="3"/>
        <v>28598.215695515624</v>
      </c>
      <c r="V9" s="169">
        <f t="shared" si="3"/>
        <v>111253.83784906882</v>
      </c>
      <c r="W9" s="169">
        <f t="shared" si="3"/>
        <v>63162.871895772929</v>
      </c>
    </row>
    <row r="10" spans="1:23" ht="16.5" customHeight="1" x14ac:dyDescent="0.25">
      <c r="A10" s="88">
        <v>11</v>
      </c>
      <c r="B10" s="88"/>
      <c r="C10" s="73">
        <v>1</v>
      </c>
      <c r="D10" s="74" t="s">
        <v>11</v>
      </c>
      <c r="E10" s="75" t="s">
        <v>9</v>
      </c>
      <c r="F10" s="76">
        <v>0</v>
      </c>
      <c r="G10" s="76">
        <v>0</v>
      </c>
      <c r="H10" s="76">
        <v>0</v>
      </c>
      <c r="I10" s="83" t="s">
        <v>12</v>
      </c>
      <c r="J10" s="133">
        <v>2</v>
      </c>
      <c r="K10" s="169">
        <f t="shared" si="1"/>
        <v>0</v>
      </c>
      <c r="L10" s="169">
        <f>SUM(L11:L12)</f>
        <v>0</v>
      </c>
      <c r="M10" s="169">
        <f t="shared" ref="M10:W10" si="4">SUM(M11:M12)</f>
        <v>0</v>
      </c>
      <c r="N10" s="169">
        <f t="shared" si="4"/>
        <v>0</v>
      </c>
      <c r="O10" s="169">
        <f t="shared" si="4"/>
        <v>0</v>
      </c>
      <c r="P10" s="169">
        <f t="shared" si="4"/>
        <v>0</v>
      </c>
      <c r="Q10" s="169">
        <f t="shared" si="4"/>
        <v>0</v>
      </c>
      <c r="R10" s="169">
        <f t="shared" si="4"/>
        <v>0</v>
      </c>
      <c r="S10" s="169">
        <f t="shared" si="4"/>
        <v>0</v>
      </c>
      <c r="T10" s="169">
        <f t="shared" si="4"/>
        <v>0</v>
      </c>
      <c r="U10" s="169">
        <f t="shared" si="4"/>
        <v>0</v>
      </c>
      <c r="V10" s="169">
        <f t="shared" si="4"/>
        <v>0</v>
      </c>
      <c r="W10" s="169">
        <f t="shared" si="4"/>
        <v>0</v>
      </c>
    </row>
    <row r="11" spans="1:23" ht="27" customHeight="1" x14ac:dyDescent="0.25">
      <c r="A11" s="88">
        <v>11</v>
      </c>
      <c r="B11" s="88"/>
      <c r="C11" s="73">
        <v>1</v>
      </c>
      <c r="D11" s="73">
        <v>1</v>
      </c>
      <c r="E11" s="76">
        <v>0</v>
      </c>
      <c r="F11" s="75" t="s">
        <v>11</v>
      </c>
      <c r="G11" s="75" t="s">
        <v>9</v>
      </c>
      <c r="H11" s="75" t="s">
        <v>9</v>
      </c>
      <c r="I11" s="146" t="s">
        <v>189</v>
      </c>
      <c r="J11" s="134">
        <v>4</v>
      </c>
      <c r="K11" s="173">
        <f t="shared" si="1"/>
        <v>0</v>
      </c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</row>
    <row r="12" spans="1:23" ht="26.25" customHeight="1" x14ac:dyDescent="0.25">
      <c r="A12" s="88">
        <v>11</v>
      </c>
      <c r="B12" s="88"/>
      <c r="C12" s="73">
        <v>1</v>
      </c>
      <c r="D12" s="73">
        <v>1</v>
      </c>
      <c r="E12" s="76">
        <v>0</v>
      </c>
      <c r="F12" s="75" t="s">
        <v>14</v>
      </c>
      <c r="G12" s="75" t="s">
        <v>9</v>
      </c>
      <c r="H12" s="75" t="s">
        <v>9</v>
      </c>
      <c r="I12" s="112" t="s">
        <v>190</v>
      </c>
      <c r="J12" s="134">
        <v>4</v>
      </c>
      <c r="K12" s="173">
        <f t="shared" si="1"/>
        <v>0</v>
      </c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</row>
    <row r="13" spans="1:23" ht="16.5" customHeight="1" x14ac:dyDescent="0.25">
      <c r="A13" s="88">
        <v>11</v>
      </c>
      <c r="B13" s="88"/>
      <c r="C13" s="73">
        <v>1</v>
      </c>
      <c r="D13" s="74" t="s">
        <v>14</v>
      </c>
      <c r="E13" s="75" t="s">
        <v>9</v>
      </c>
      <c r="F13" s="76">
        <v>0</v>
      </c>
      <c r="G13" s="76">
        <v>0</v>
      </c>
      <c r="H13" s="76">
        <v>0</v>
      </c>
      <c r="I13" s="83" t="s">
        <v>16</v>
      </c>
      <c r="J13" s="133">
        <v>2</v>
      </c>
      <c r="K13" s="169">
        <f t="shared" si="1"/>
        <v>5450519.7313590413</v>
      </c>
      <c r="L13" s="169">
        <f>L14+L18</f>
        <v>3701256.0372793945</v>
      </c>
      <c r="M13" s="169">
        <f t="shared" ref="M13:W13" si="5">M14+M18</f>
        <v>1270584.2561740228</v>
      </c>
      <c r="N13" s="169">
        <f t="shared" si="5"/>
        <v>145971.19072235862</v>
      </c>
      <c r="O13" s="169">
        <f t="shared" si="5"/>
        <v>55068.711719383704</v>
      </c>
      <c r="P13" s="169">
        <f t="shared" si="5"/>
        <v>27573.280871781721</v>
      </c>
      <c r="Q13" s="169">
        <f t="shared" si="5"/>
        <v>37335.673903920229</v>
      </c>
      <c r="R13" s="169">
        <f t="shared" si="5"/>
        <v>53250.614231617015</v>
      </c>
      <c r="S13" s="169">
        <f t="shared" si="5"/>
        <v>11587.676675983324</v>
      </c>
      <c r="T13" s="169">
        <f t="shared" si="5"/>
        <v>4067.3643402211237</v>
      </c>
      <c r="U13" s="169">
        <f t="shared" si="5"/>
        <v>13384.215695515624</v>
      </c>
      <c r="V13" s="169">
        <f t="shared" si="5"/>
        <v>104523.83784906882</v>
      </c>
      <c r="W13" s="169">
        <f t="shared" si="5"/>
        <v>25916.871895772932</v>
      </c>
    </row>
    <row r="14" spans="1:23" ht="16.5" customHeight="1" x14ac:dyDescent="0.25">
      <c r="A14" s="88">
        <v>11</v>
      </c>
      <c r="B14" s="88"/>
      <c r="C14" s="73">
        <v>1</v>
      </c>
      <c r="D14" s="74" t="s">
        <v>14</v>
      </c>
      <c r="E14" s="75" t="s">
        <v>9</v>
      </c>
      <c r="F14" s="75" t="s">
        <v>11</v>
      </c>
      <c r="G14" s="75" t="s">
        <v>9</v>
      </c>
      <c r="H14" s="75" t="s">
        <v>9</v>
      </c>
      <c r="I14" s="83" t="s">
        <v>17</v>
      </c>
      <c r="J14" s="133">
        <v>2.5</v>
      </c>
      <c r="K14" s="169">
        <f t="shared" si="1"/>
        <v>5450519.7313590413</v>
      </c>
      <c r="L14" s="169">
        <f>SUM(L15:L17)</f>
        <v>3701256.0372793945</v>
      </c>
      <c r="M14" s="169">
        <f t="shared" ref="M14:W14" si="6">SUM(M15:M17)</f>
        <v>1270584.2561740228</v>
      </c>
      <c r="N14" s="169">
        <f t="shared" si="6"/>
        <v>145971.19072235862</v>
      </c>
      <c r="O14" s="169">
        <f t="shared" si="6"/>
        <v>55068.711719383704</v>
      </c>
      <c r="P14" s="169">
        <f t="shared" si="6"/>
        <v>27573.280871781721</v>
      </c>
      <c r="Q14" s="169">
        <f t="shared" si="6"/>
        <v>37335.673903920229</v>
      </c>
      <c r="R14" s="169">
        <f t="shared" si="6"/>
        <v>53250.614231617015</v>
      </c>
      <c r="S14" s="169">
        <f t="shared" si="6"/>
        <v>11587.676675983324</v>
      </c>
      <c r="T14" s="169">
        <f t="shared" si="6"/>
        <v>4067.3643402211237</v>
      </c>
      <c r="U14" s="169">
        <f t="shared" si="6"/>
        <v>13384.215695515624</v>
      </c>
      <c r="V14" s="169">
        <f t="shared" si="6"/>
        <v>104523.83784906882</v>
      </c>
      <c r="W14" s="169">
        <f t="shared" si="6"/>
        <v>25916.871895772932</v>
      </c>
    </row>
    <row r="15" spans="1:23" ht="16.5" customHeight="1" x14ac:dyDescent="0.25">
      <c r="A15" s="88">
        <v>11</v>
      </c>
      <c r="B15" s="88"/>
      <c r="C15" s="73">
        <v>1</v>
      </c>
      <c r="D15" s="74" t="s">
        <v>14</v>
      </c>
      <c r="E15" s="75" t="s">
        <v>9</v>
      </c>
      <c r="F15" s="75" t="s">
        <v>11</v>
      </c>
      <c r="G15" s="75" t="s">
        <v>9</v>
      </c>
      <c r="H15" s="75" t="s">
        <v>11</v>
      </c>
      <c r="I15" s="112" t="s">
        <v>193</v>
      </c>
      <c r="J15" s="134">
        <v>4</v>
      </c>
      <c r="K15" s="173">
        <f t="shared" si="1"/>
        <v>4509649.4906690605</v>
      </c>
      <c r="L15" s="110">
        <v>3119467.2365794145</v>
      </c>
      <c r="M15" s="110">
        <v>1006633.1503462984</v>
      </c>
      <c r="N15" s="110">
        <v>110683.57130070521</v>
      </c>
      <c r="O15" s="110">
        <v>25171.907049006877</v>
      </c>
      <c r="P15" s="110">
        <v>24055.657471537481</v>
      </c>
      <c r="Q15" s="110">
        <v>33813.259732957238</v>
      </c>
      <c r="R15" s="110">
        <v>50631.260341138921</v>
      </c>
      <c r="S15" s="110">
        <v>8072.4486610984604</v>
      </c>
      <c r="T15" s="110">
        <v>2661.2731342671782</v>
      </c>
      <c r="U15" s="110">
        <v>11968.542948124174</v>
      </c>
      <c r="V15" s="110">
        <v>93511.053659335827</v>
      </c>
      <c r="W15" s="110">
        <v>22980.12944517747</v>
      </c>
    </row>
    <row r="16" spans="1:23" ht="16.5" customHeight="1" x14ac:dyDescent="0.25">
      <c r="A16" s="88">
        <v>11</v>
      </c>
      <c r="B16" s="88"/>
      <c r="C16" s="73">
        <v>1</v>
      </c>
      <c r="D16" s="74" t="s">
        <v>14</v>
      </c>
      <c r="E16" s="75" t="s">
        <v>9</v>
      </c>
      <c r="F16" s="75" t="s">
        <v>11</v>
      </c>
      <c r="G16" s="75" t="s">
        <v>9</v>
      </c>
      <c r="H16" s="75" t="s">
        <v>14</v>
      </c>
      <c r="I16" s="112" t="s">
        <v>192</v>
      </c>
      <c r="J16" s="134">
        <v>4</v>
      </c>
      <c r="K16" s="173">
        <f t="shared" si="1"/>
        <v>940870.24068997905</v>
      </c>
      <c r="L16" s="110">
        <v>581788.80069998011</v>
      </c>
      <c r="M16" s="110">
        <v>263951.10582772439</v>
      </c>
      <c r="N16" s="110">
        <v>35287.619421653406</v>
      </c>
      <c r="O16" s="110">
        <v>29896.804670376823</v>
      </c>
      <c r="P16" s="110">
        <v>3517.6234002442411</v>
      </c>
      <c r="Q16" s="110">
        <v>3522.4141709629935</v>
      </c>
      <c r="R16" s="110">
        <v>2619.3538904780912</v>
      </c>
      <c r="S16" s="110">
        <v>3515.2280148848636</v>
      </c>
      <c r="T16" s="110">
        <v>1406.0912059539457</v>
      </c>
      <c r="U16" s="110">
        <v>1415.6727473914514</v>
      </c>
      <c r="V16" s="110">
        <v>11012.784189732991</v>
      </c>
      <c r="W16" s="110">
        <v>2936.7424505954637</v>
      </c>
    </row>
    <row r="17" spans="1:23" ht="16.5" customHeight="1" x14ac:dyDescent="0.25">
      <c r="A17" s="88">
        <v>11</v>
      </c>
      <c r="B17" s="88"/>
      <c r="C17" s="73">
        <v>1</v>
      </c>
      <c r="D17" s="74" t="s">
        <v>14</v>
      </c>
      <c r="E17" s="75" t="s">
        <v>9</v>
      </c>
      <c r="F17" s="75" t="s">
        <v>11</v>
      </c>
      <c r="G17" s="75" t="s">
        <v>9</v>
      </c>
      <c r="H17" s="75" t="s">
        <v>20</v>
      </c>
      <c r="I17" s="112" t="s">
        <v>191</v>
      </c>
      <c r="J17" s="134">
        <v>4</v>
      </c>
      <c r="K17" s="173">
        <f t="shared" si="1"/>
        <v>0</v>
      </c>
      <c r="L17" s="110">
        <v>0</v>
      </c>
      <c r="M17" s="110">
        <v>0</v>
      </c>
      <c r="N17" s="110">
        <v>0</v>
      </c>
      <c r="O17" s="110">
        <v>0</v>
      </c>
      <c r="P17" s="110">
        <v>0</v>
      </c>
      <c r="Q17" s="110">
        <v>0</v>
      </c>
      <c r="R17" s="110">
        <v>0</v>
      </c>
      <c r="S17" s="110">
        <v>0</v>
      </c>
      <c r="T17" s="110">
        <v>0</v>
      </c>
      <c r="U17" s="110">
        <v>0</v>
      </c>
      <c r="V17" s="110">
        <v>0</v>
      </c>
      <c r="W17" s="110">
        <v>0</v>
      </c>
    </row>
    <row r="18" spans="1:23" ht="39" customHeight="1" x14ac:dyDescent="0.25">
      <c r="A18" s="88">
        <v>11</v>
      </c>
      <c r="B18" s="88"/>
      <c r="C18" s="73">
        <v>1</v>
      </c>
      <c r="D18" s="74" t="s">
        <v>14</v>
      </c>
      <c r="E18" s="75" t="s">
        <v>9</v>
      </c>
      <c r="F18" s="75" t="s">
        <v>14</v>
      </c>
      <c r="G18" s="75" t="s">
        <v>9</v>
      </c>
      <c r="H18" s="75" t="s">
        <v>9</v>
      </c>
      <c r="I18" s="112" t="s">
        <v>194</v>
      </c>
      <c r="J18" s="134">
        <v>4</v>
      </c>
      <c r="K18" s="173">
        <f t="shared" si="1"/>
        <v>0</v>
      </c>
      <c r="L18" s="110">
        <v>0</v>
      </c>
      <c r="M18" s="110">
        <v>0</v>
      </c>
      <c r="N18" s="110">
        <v>0</v>
      </c>
      <c r="O18" s="110">
        <v>0</v>
      </c>
      <c r="P18" s="110">
        <v>0</v>
      </c>
      <c r="Q18" s="110">
        <v>0</v>
      </c>
      <c r="R18" s="110">
        <v>0</v>
      </c>
      <c r="S18" s="110">
        <v>0</v>
      </c>
      <c r="T18" s="110">
        <v>0</v>
      </c>
      <c r="U18" s="110">
        <v>0</v>
      </c>
      <c r="V18" s="110">
        <v>0</v>
      </c>
      <c r="W18" s="110">
        <v>0</v>
      </c>
    </row>
    <row r="19" spans="1:23" ht="30.75" customHeight="1" x14ac:dyDescent="0.25">
      <c r="A19" s="88">
        <v>11</v>
      </c>
      <c r="B19" s="88"/>
      <c r="C19" s="73">
        <v>1</v>
      </c>
      <c r="D19" s="74" t="s">
        <v>20</v>
      </c>
      <c r="E19" s="76">
        <v>0</v>
      </c>
      <c r="F19" s="76">
        <v>0</v>
      </c>
      <c r="G19" s="76">
        <v>0</v>
      </c>
      <c r="H19" s="76">
        <v>0</v>
      </c>
      <c r="I19" s="83" t="s">
        <v>23</v>
      </c>
      <c r="J19" s="133">
        <v>2</v>
      </c>
      <c r="K19" s="169">
        <f t="shared" si="1"/>
        <v>227897</v>
      </c>
      <c r="L19" s="169">
        <f>L20</f>
        <v>28048.9</v>
      </c>
      <c r="M19" s="169">
        <f t="shared" ref="M19:W19" si="7">M20</f>
        <v>29829.800000000003</v>
      </c>
      <c r="N19" s="169">
        <f t="shared" si="7"/>
        <v>29616.400000000001</v>
      </c>
      <c r="O19" s="169">
        <f t="shared" si="7"/>
        <v>12804.000000000002</v>
      </c>
      <c r="P19" s="169">
        <f t="shared" si="7"/>
        <v>4393.4000000000005</v>
      </c>
      <c r="Q19" s="169">
        <f t="shared" si="7"/>
        <v>24241.800000000003</v>
      </c>
      <c r="R19" s="169">
        <f t="shared" si="7"/>
        <v>16513.2</v>
      </c>
      <c r="S19" s="169">
        <f t="shared" si="7"/>
        <v>25943.500000000004</v>
      </c>
      <c r="T19" s="169">
        <f t="shared" si="7"/>
        <v>14537</v>
      </c>
      <c r="U19" s="169">
        <f t="shared" si="7"/>
        <v>9612</v>
      </c>
      <c r="V19" s="169">
        <f t="shared" si="7"/>
        <v>6730</v>
      </c>
      <c r="W19" s="169">
        <f t="shared" si="7"/>
        <v>25627</v>
      </c>
    </row>
    <row r="20" spans="1:23" ht="28.5" customHeight="1" x14ac:dyDescent="0.25">
      <c r="A20" s="88">
        <v>11</v>
      </c>
      <c r="B20" s="88"/>
      <c r="C20" s="73">
        <v>1</v>
      </c>
      <c r="D20" s="74" t="s">
        <v>20</v>
      </c>
      <c r="E20" s="76">
        <v>0</v>
      </c>
      <c r="F20" s="76">
        <v>3</v>
      </c>
      <c r="G20" s="76">
        <v>0</v>
      </c>
      <c r="H20" s="76">
        <v>0</v>
      </c>
      <c r="I20" s="112" t="s">
        <v>195</v>
      </c>
      <c r="J20" s="134">
        <v>4</v>
      </c>
      <c r="K20" s="173">
        <f t="shared" si="1"/>
        <v>227897</v>
      </c>
      <c r="L20" s="110">
        <v>28048.9</v>
      </c>
      <c r="M20" s="110">
        <v>29829.800000000003</v>
      </c>
      <c r="N20" s="110">
        <v>29616.400000000001</v>
      </c>
      <c r="O20" s="110">
        <v>12804.000000000002</v>
      </c>
      <c r="P20" s="110">
        <v>4393.4000000000005</v>
      </c>
      <c r="Q20" s="110">
        <v>24241.800000000003</v>
      </c>
      <c r="R20" s="110">
        <v>16513.2</v>
      </c>
      <c r="S20" s="110">
        <v>25943.500000000004</v>
      </c>
      <c r="T20" s="110">
        <v>14537</v>
      </c>
      <c r="U20" s="110">
        <v>9612</v>
      </c>
      <c r="V20" s="110">
        <v>6730</v>
      </c>
      <c r="W20" s="110">
        <v>25627</v>
      </c>
    </row>
    <row r="21" spans="1:23" ht="16.5" customHeight="1" x14ac:dyDescent="0.25">
      <c r="A21" s="88">
        <v>11</v>
      </c>
      <c r="B21" s="88"/>
      <c r="C21" s="73">
        <v>1</v>
      </c>
      <c r="D21" s="74" t="s">
        <v>24</v>
      </c>
      <c r="E21" s="75" t="s">
        <v>9</v>
      </c>
      <c r="F21" s="76">
        <v>0</v>
      </c>
      <c r="G21" s="76">
        <v>0</v>
      </c>
      <c r="H21" s="76">
        <v>0</v>
      </c>
      <c r="I21" s="83" t="s">
        <v>25</v>
      </c>
      <c r="J21" s="133">
        <v>2</v>
      </c>
      <c r="K21" s="169">
        <f t="shared" si="1"/>
        <v>185732.00000000003</v>
      </c>
      <c r="L21" s="169">
        <f>SUM(L22:L25)</f>
        <v>38520.9</v>
      </c>
      <c r="M21" s="169">
        <f t="shared" ref="M21:W21" si="8">SUM(M22:M25)</f>
        <v>13790.7</v>
      </c>
      <c r="N21" s="169">
        <f t="shared" si="8"/>
        <v>35286.9</v>
      </c>
      <c r="O21" s="169">
        <f t="shared" si="8"/>
        <v>10645.800000000001</v>
      </c>
      <c r="P21" s="169">
        <f t="shared" si="8"/>
        <v>4689.3</v>
      </c>
      <c r="Q21" s="169">
        <f t="shared" si="8"/>
        <v>29734.100000000006</v>
      </c>
      <c r="R21" s="169">
        <f t="shared" si="8"/>
        <v>23145.100000000002</v>
      </c>
      <c r="S21" s="169">
        <f t="shared" si="8"/>
        <v>9847.2000000000007</v>
      </c>
      <c r="T21" s="169">
        <f t="shared" si="8"/>
        <v>2851</v>
      </c>
      <c r="U21" s="169">
        <f t="shared" si="8"/>
        <v>5602</v>
      </c>
      <c r="V21" s="169">
        <f t="shared" si="8"/>
        <v>0</v>
      </c>
      <c r="W21" s="169">
        <f t="shared" si="8"/>
        <v>11619</v>
      </c>
    </row>
    <row r="22" spans="1:23" ht="16.5" customHeight="1" x14ac:dyDescent="0.25">
      <c r="A22" s="88">
        <v>11</v>
      </c>
      <c r="B22" s="88"/>
      <c r="C22" s="73">
        <v>1</v>
      </c>
      <c r="D22" s="74" t="s">
        <v>24</v>
      </c>
      <c r="E22" s="75" t="s">
        <v>9</v>
      </c>
      <c r="F22" s="75" t="s">
        <v>14</v>
      </c>
      <c r="G22" s="75" t="s">
        <v>9</v>
      </c>
      <c r="H22" s="75" t="s">
        <v>9</v>
      </c>
      <c r="I22" s="112" t="s">
        <v>239</v>
      </c>
      <c r="J22" s="134">
        <v>4</v>
      </c>
      <c r="K22" s="173">
        <f t="shared" si="1"/>
        <v>82692.100000000006</v>
      </c>
      <c r="L22" s="110">
        <v>20662.400000000001</v>
      </c>
      <c r="M22" s="110">
        <v>6612.1</v>
      </c>
      <c r="N22" s="110">
        <v>7549.3</v>
      </c>
      <c r="O22" s="110">
        <v>3019.5000000000005</v>
      </c>
      <c r="P22" s="110">
        <v>1156.1000000000001</v>
      </c>
      <c r="Q22" s="110">
        <v>17537.300000000003</v>
      </c>
      <c r="R22" s="110">
        <v>11528.000000000002</v>
      </c>
      <c r="S22" s="110">
        <v>2776.4</v>
      </c>
      <c r="T22" s="110">
        <v>688</v>
      </c>
      <c r="U22" s="110">
        <v>1468</v>
      </c>
      <c r="V22" s="110">
        <v>0</v>
      </c>
      <c r="W22" s="110">
        <v>9695</v>
      </c>
    </row>
    <row r="23" spans="1:23" ht="16.5" customHeight="1" x14ac:dyDescent="0.25">
      <c r="A23" s="88">
        <v>11</v>
      </c>
      <c r="B23" s="88"/>
      <c r="C23" s="73">
        <v>1</v>
      </c>
      <c r="D23" s="74" t="s">
        <v>24</v>
      </c>
      <c r="E23" s="75" t="s">
        <v>9</v>
      </c>
      <c r="F23" s="75" t="s">
        <v>27</v>
      </c>
      <c r="G23" s="75" t="s">
        <v>9</v>
      </c>
      <c r="H23" s="75" t="s">
        <v>9</v>
      </c>
      <c r="I23" s="112" t="s">
        <v>249</v>
      </c>
      <c r="J23" s="134">
        <v>4</v>
      </c>
      <c r="K23" s="173">
        <f t="shared" si="1"/>
        <v>103039.90000000001</v>
      </c>
      <c r="L23" s="110">
        <v>17858.5</v>
      </c>
      <c r="M23" s="110">
        <v>7178.6</v>
      </c>
      <c r="N23" s="110">
        <v>27737.600000000002</v>
      </c>
      <c r="O23" s="110">
        <v>7626.3</v>
      </c>
      <c r="P23" s="110">
        <v>3533.2000000000003</v>
      </c>
      <c r="Q23" s="110">
        <v>12196.800000000001</v>
      </c>
      <c r="R23" s="110">
        <v>11617.1</v>
      </c>
      <c r="S23" s="110">
        <v>7070.8</v>
      </c>
      <c r="T23" s="110">
        <v>2163</v>
      </c>
      <c r="U23" s="110">
        <v>4134</v>
      </c>
      <c r="V23" s="110">
        <v>0</v>
      </c>
      <c r="W23" s="110">
        <v>1924</v>
      </c>
    </row>
    <row r="24" spans="1:23" ht="26.25" customHeight="1" x14ac:dyDescent="0.25">
      <c r="A24" s="88">
        <v>11</v>
      </c>
      <c r="B24" s="88"/>
      <c r="C24" s="73">
        <v>1</v>
      </c>
      <c r="D24" s="74" t="s">
        <v>24</v>
      </c>
      <c r="E24" s="75" t="s">
        <v>9</v>
      </c>
      <c r="F24" s="75" t="s">
        <v>29</v>
      </c>
      <c r="G24" s="75" t="s">
        <v>9</v>
      </c>
      <c r="H24" s="75" t="s">
        <v>9</v>
      </c>
      <c r="I24" s="112" t="s">
        <v>240</v>
      </c>
      <c r="J24" s="134">
        <v>4</v>
      </c>
      <c r="K24" s="173">
        <f t="shared" si="1"/>
        <v>0</v>
      </c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</row>
    <row r="25" spans="1:23" ht="16.5" customHeight="1" x14ac:dyDescent="0.25">
      <c r="A25" s="88">
        <v>11</v>
      </c>
      <c r="B25" s="88"/>
      <c r="C25" s="73">
        <v>1</v>
      </c>
      <c r="D25" s="74" t="s">
        <v>24</v>
      </c>
      <c r="E25" s="75" t="s">
        <v>9</v>
      </c>
      <c r="F25" s="75" t="s">
        <v>31</v>
      </c>
      <c r="G25" s="75" t="s">
        <v>9</v>
      </c>
      <c r="H25" s="75" t="s">
        <v>9</v>
      </c>
      <c r="I25" s="112" t="s">
        <v>241</v>
      </c>
      <c r="J25" s="134">
        <v>4</v>
      </c>
      <c r="K25" s="173">
        <f t="shared" si="1"/>
        <v>0</v>
      </c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</row>
    <row r="26" spans="1:23" ht="16.5" customHeight="1" x14ac:dyDescent="0.25">
      <c r="A26" s="88">
        <v>11</v>
      </c>
      <c r="B26" s="88"/>
      <c r="C26" s="73">
        <v>1</v>
      </c>
      <c r="D26" s="74" t="s">
        <v>31</v>
      </c>
      <c r="E26" s="75" t="s">
        <v>9</v>
      </c>
      <c r="F26" s="76">
        <v>0</v>
      </c>
      <c r="G26" s="76">
        <v>0</v>
      </c>
      <c r="H26" s="76">
        <v>0</v>
      </c>
      <c r="I26" s="83" t="s">
        <v>35</v>
      </c>
      <c r="J26" s="133">
        <v>2</v>
      </c>
      <c r="K26" s="169">
        <f t="shared" si="1"/>
        <v>0</v>
      </c>
      <c r="L26" s="169">
        <f>L27</f>
        <v>0</v>
      </c>
      <c r="M26" s="169">
        <f t="shared" ref="M26:W28" si="9">M27</f>
        <v>0</v>
      </c>
      <c r="N26" s="169">
        <f t="shared" si="9"/>
        <v>0</v>
      </c>
      <c r="O26" s="169">
        <f t="shared" si="9"/>
        <v>0</v>
      </c>
      <c r="P26" s="169">
        <f t="shared" si="9"/>
        <v>0</v>
      </c>
      <c r="Q26" s="169">
        <f t="shared" si="9"/>
        <v>0</v>
      </c>
      <c r="R26" s="169">
        <f t="shared" si="9"/>
        <v>0</v>
      </c>
      <c r="S26" s="169">
        <f t="shared" si="9"/>
        <v>0</v>
      </c>
      <c r="T26" s="169">
        <f t="shared" si="9"/>
        <v>0</v>
      </c>
      <c r="U26" s="169">
        <f t="shared" si="9"/>
        <v>0</v>
      </c>
      <c r="V26" s="169">
        <f t="shared" si="9"/>
        <v>0</v>
      </c>
      <c r="W26" s="169">
        <f t="shared" si="9"/>
        <v>0</v>
      </c>
    </row>
    <row r="27" spans="1:23" s="98" customFormat="1" ht="26.25" customHeight="1" x14ac:dyDescent="0.25">
      <c r="A27" s="88">
        <v>11</v>
      </c>
      <c r="B27" s="88"/>
      <c r="C27" s="73">
        <v>1</v>
      </c>
      <c r="D27" s="74" t="s">
        <v>31</v>
      </c>
      <c r="E27" s="75" t="s">
        <v>9</v>
      </c>
      <c r="F27" s="75" t="s">
        <v>11</v>
      </c>
      <c r="G27" s="75" t="s">
        <v>9</v>
      </c>
      <c r="H27" s="75" t="s">
        <v>9</v>
      </c>
      <c r="I27" s="112" t="s">
        <v>198</v>
      </c>
      <c r="J27" s="134">
        <v>4</v>
      </c>
      <c r="K27" s="173">
        <f t="shared" si="1"/>
        <v>0</v>
      </c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</row>
    <row r="28" spans="1:23" s="98" customFormat="1" ht="38.25" customHeight="1" x14ac:dyDescent="0.25">
      <c r="A28" s="88">
        <v>11</v>
      </c>
      <c r="B28" s="88"/>
      <c r="C28" s="73">
        <v>1</v>
      </c>
      <c r="D28" s="74" t="s">
        <v>41</v>
      </c>
      <c r="E28" s="75" t="s">
        <v>9</v>
      </c>
      <c r="F28" s="75" t="s">
        <v>9</v>
      </c>
      <c r="G28" s="75" t="s">
        <v>9</v>
      </c>
      <c r="H28" s="75" t="s">
        <v>9</v>
      </c>
      <c r="I28" s="83" t="s">
        <v>323</v>
      </c>
      <c r="J28" s="134"/>
      <c r="K28" s="173">
        <f>SUM(L28:W28)</f>
        <v>0</v>
      </c>
      <c r="L28" s="169">
        <f>L29</f>
        <v>0</v>
      </c>
      <c r="M28" s="169">
        <f t="shared" si="9"/>
        <v>0</v>
      </c>
      <c r="N28" s="169">
        <f t="shared" si="9"/>
        <v>0</v>
      </c>
      <c r="O28" s="169">
        <f t="shared" si="9"/>
        <v>0</v>
      </c>
      <c r="P28" s="169">
        <f t="shared" si="9"/>
        <v>0</v>
      </c>
      <c r="Q28" s="169">
        <f t="shared" si="9"/>
        <v>0</v>
      </c>
      <c r="R28" s="169">
        <f t="shared" si="9"/>
        <v>0</v>
      </c>
      <c r="S28" s="169">
        <f t="shared" si="9"/>
        <v>0</v>
      </c>
      <c r="T28" s="169">
        <f t="shared" si="9"/>
        <v>0</v>
      </c>
      <c r="U28" s="169">
        <f t="shared" si="9"/>
        <v>0</v>
      </c>
      <c r="V28" s="169">
        <f t="shared" si="9"/>
        <v>0</v>
      </c>
      <c r="W28" s="169">
        <f t="shared" si="9"/>
        <v>0</v>
      </c>
    </row>
    <row r="29" spans="1:23" s="98" customFormat="1" ht="39" customHeight="1" x14ac:dyDescent="0.25">
      <c r="A29" s="88">
        <v>11</v>
      </c>
      <c r="B29" s="88"/>
      <c r="C29" s="73">
        <v>1</v>
      </c>
      <c r="D29" s="74" t="s">
        <v>41</v>
      </c>
      <c r="E29" s="75" t="s">
        <v>9</v>
      </c>
      <c r="F29" s="75" t="s">
        <v>11</v>
      </c>
      <c r="G29" s="75" t="s">
        <v>9</v>
      </c>
      <c r="H29" s="75" t="s">
        <v>9</v>
      </c>
      <c r="I29" s="112" t="s">
        <v>323</v>
      </c>
      <c r="J29" s="134"/>
      <c r="K29" s="173">
        <f t="shared" si="1"/>
        <v>0</v>
      </c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</row>
    <row r="30" spans="1:23" ht="17.25" customHeight="1" x14ac:dyDescent="0.25">
      <c r="A30" s="88">
        <v>11</v>
      </c>
      <c r="B30" s="88"/>
      <c r="C30" s="73">
        <v>3</v>
      </c>
      <c r="D30" s="74" t="s">
        <v>9</v>
      </c>
      <c r="E30" s="75" t="s">
        <v>9</v>
      </c>
      <c r="F30" s="76">
        <v>0</v>
      </c>
      <c r="G30" s="76">
        <v>0</v>
      </c>
      <c r="H30" s="76">
        <v>0</v>
      </c>
      <c r="I30" s="83" t="s">
        <v>37</v>
      </c>
      <c r="J30" s="133">
        <v>1</v>
      </c>
      <c r="K30" s="169">
        <f t="shared" si="1"/>
        <v>0</v>
      </c>
      <c r="L30" s="169">
        <f>L31+L34</f>
        <v>0</v>
      </c>
      <c r="M30" s="169">
        <f t="shared" ref="M30:W30" si="10">M31+M34</f>
        <v>0</v>
      </c>
      <c r="N30" s="169">
        <f t="shared" si="10"/>
        <v>0</v>
      </c>
      <c r="O30" s="169">
        <f t="shared" si="10"/>
        <v>0</v>
      </c>
      <c r="P30" s="169">
        <f t="shared" si="10"/>
        <v>0</v>
      </c>
      <c r="Q30" s="169">
        <f t="shared" si="10"/>
        <v>0</v>
      </c>
      <c r="R30" s="169">
        <f t="shared" si="10"/>
        <v>0</v>
      </c>
      <c r="S30" s="169">
        <f t="shared" si="10"/>
        <v>0</v>
      </c>
      <c r="T30" s="169">
        <f t="shared" si="10"/>
        <v>0</v>
      </c>
      <c r="U30" s="169">
        <f t="shared" si="10"/>
        <v>0</v>
      </c>
      <c r="V30" s="169">
        <f t="shared" si="10"/>
        <v>0</v>
      </c>
      <c r="W30" s="169">
        <f t="shared" si="10"/>
        <v>0</v>
      </c>
    </row>
    <row r="31" spans="1:23" ht="18.75" customHeight="1" x14ac:dyDescent="0.25">
      <c r="A31" s="88">
        <v>11</v>
      </c>
      <c r="B31" s="88"/>
      <c r="C31" s="73">
        <v>3</v>
      </c>
      <c r="D31" s="74" t="s">
        <v>11</v>
      </c>
      <c r="E31" s="75" t="s">
        <v>9</v>
      </c>
      <c r="F31" s="76">
        <v>0</v>
      </c>
      <c r="G31" s="76">
        <v>0</v>
      </c>
      <c r="H31" s="76">
        <v>0</v>
      </c>
      <c r="I31" s="83" t="s">
        <v>242</v>
      </c>
      <c r="J31" s="133">
        <v>2</v>
      </c>
      <c r="K31" s="169">
        <f t="shared" si="1"/>
        <v>0</v>
      </c>
      <c r="L31" s="169">
        <f>SUM(L32:L33)</f>
        <v>0</v>
      </c>
      <c r="M31" s="169">
        <f t="shared" ref="M31:W31" si="11">SUM(M32:M33)</f>
        <v>0</v>
      </c>
      <c r="N31" s="169">
        <f t="shared" si="11"/>
        <v>0</v>
      </c>
      <c r="O31" s="169">
        <f t="shared" si="11"/>
        <v>0</v>
      </c>
      <c r="P31" s="169">
        <f t="shared" si="11"/>
        <v>0</v>
      </c>
      <c r="Q31" s="169">
        <f t="shared" si="11"/>
        <v>0</v>
      </c>
      <c r="R31" s="169">
        <f t="shared" si="11"/>
        <v>0</v>
      </c>
      <c r="S31" s="169">
        <f t="shared" si="11"/>
        <v>0</v>
      </c>
      <c r="T31" s="169">
        <f t="shared" si="11"/>
        <v>0</v>
      </c>
      <c r="U31" s="169">
        <f t="shared" si="11"/>
        <v>0</v>
      </c>
      <c r="V31" s="169">
        <f t="shared" si="11"/>
        <v>0</v>
      </c>
      <c r="W31" s="169">
        <f t="shared" si="11"/>
        <v>0</v>
      </c>
    </row>
    <row r="32" spans="1:23" ht="33" customHeight="1" x14ac:dyDescent="0.25">
      <c r="A32" s="88">
        <v>11</v>
      </c>
      <c r="B32" s="88"/>
      <c r="C32" s="73">
        <v>3</v>
      </c>
      <c r="D32" s="74" t="s">
        <v>11</v>
      </c>
      <c r="E32" s="75" t="s">
        <v>9</v>
      </c>
      <c r="F32" s="75" t="s">
        <v>11</v>
      </c>
      <c r="G32" s="75" t="s">
        <v>9</v>
      </c>
      <c r="H32" s="75" t="s">
        <v>9</v>
      </c>
      <c r="I32" s="112" t="s">
        <v>196</v>
      </c>
      <c r="J32" s="134">
        <v>4</v>
      </c>
      <c r="K32" s="173">
        <f t="shared" si="1"/>
        <v>0</v>
      </c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</row>
    <row r="33" spans="1:23" ht="17.25" customHeight="1" x14ac:dyDescent="0.25">
      <c r="A33" s="88">
        <v>11</v>
      </c>
      <c r="B33" s="88"/>
      <c r="C33" s="73">
        <v>3</v>
      </c>
      <c r="D33" s="74" t="s">
        <v>11</v>
      </c>
      <c r="E33" s="75" t="s">
        <v>9</v>
      </c>
      <c r="F33" s="75" t="s">
        <v>14</v>
      </c>
      <c r="G33" s="75" t="s">
        <v>9</v>
      </c>
      <c r="H33" s="75" t="s">
        <v>9</v>
      </c>
      <c r="I33" s="112" t="s">
        <v>197</v>
      </c>
      <c r="J33" s="134">
        <v>4</v>
      </c>
      <c r="K33" s="173">
        <f t="shared" si="1"/>
        <v>0</v>
      </c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</row>
    <row r="34" spans="1:23" ht="45" customHeight="1" x14ac:dyDescent="0.25">
      <c r="A34" s="88">
        <v>11</v>
      </c>
      <c r="B34" s="88"/>
      <c r="C34" s="73">
        <v>3</v>
      </c>
      <c r="D34" s="74" t="s">
        <v>41</v>
      </c>
      <c r="E34" s="75" t="s">
        <v>9</v>
      </c>
      <c r="F34" s="76">
        <v>0</v>
      </c>
      <c r="G34" s="76">
        <v>0</v>
      </c>
      <c r="H34" s="76">
        <v>0</v>
      </c>
      <c r="I34" s="83" t="s">
        <v>188</v>
      </c>
      <c r="J34" s="133">
        <v>2</v>
      </c>
      <c r="K34" s="169">
        <f t="shared" si="1"/>
        <v>0</v>
      </c>
      <c r="L34" s="169">
        <f>L35</f>
        <v>0</v>
      </c>
      <c r="M34" s="169">
        <f t="shared" ref="M34:W34" si="12">M35</f>
        <v>0</v>
      </c>
      <c r="N34" s="169">
        <f t="shared" si="12"/>
        <v>0</v>
      </c>
      <c r="O34" s="169">
        <f t="shared" si="12"/>
        <v>0</v>
      </c>
      <c r="P34" s="169">
        <f t="shared" si="12"/>
        <v>0</v>
      </c>
      <c r="Q34" s="169">
        <f t="shared" si="12"/>
        <v>0</v>
      </c>
      <c r="R34" s="169">
        <f t="shared" si="12"/>
        <v>0</v>
      </c>
      <c r="S34" s="169">
        <f t="shared" si="12"/>
        <v>0</v>
      </c>
      <c r="T34" s="169">
        <f t="shared" si="12"/>
        <v>0</v>
      </c>
      <c r="U34" s="169">
        <f t="shared" si="12"/>
        <v>0</v>
      </c>
      <c r="V34" s="169">
        <f t="shared" si="12"/>
        <v>0</v>
      </c>
      <c r="W34" s="169">
        <f t="shared" si="12"/>
        <v>0</v>
      </c>
    </row>
    <row r="35" spans="1:23" ht="58.5" customHeight="1" x14ac:dyDescent="0.25">
      <c r="A35" s="88">
        <v>11</v>
      </c>
      <c r="B35" s="88"/>
      <c r="C35" s="73">
        <v>3</v>
      </c>
      <c r="D35" s="74" t="s">
        <v>41</v>
      </c>
      <c r="E35" s="75" t="s">
        <v>9</v>
      </c>
      <c r="F35" s="75" t="s">
        <v>11</v>
      </c>
      <c r="G35" s="75" t="s">
        <v>9</v>
      </c>
      <c r="H35" s="75" t="s">
        <v>9</v>
      </c>
      <c r="I35" s="112" t="s">
        <v>199</v>
      </c>
      <c r="J35" s="134">
        <v>4</v>
      </c>
      <c r="K35" s="173">
        <f t="shared" si="1"/>
        <v>0</v>
      </c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</row>
    <row r="36" spans="1:23" ht="16.5" customHeight="1" x14ac:dyDescent="0.25">
      <c r="A36" s="88">
        <v>11</v>
      </c>
      <c r="B36" s="88"/>
      <c r="C36" s="73">
        <v>4</v>
      </c>
      <c r="D36" s="74" t="s">
        <v>9</v>
      </c>
      <c r="E36" s="75" t="s">
        <v>9</v>
      </c>
      <c r="F36" s="76">
        <v>0</v>
      </c>
      <c r="G36" s="76">
        <v>0</v>
      </c>
      <c r="H36" s="76">
        <v>0</v>
      </c>
      <c r="I36" s="83" t="s">
        <v>43</v>
      </c>
      <c r="J36" s="133">
        <v>1</v>
      </c>
      <c r="K36" s="169">
        <f t="shared" si="1"/>
        <v>6701923.6120000007</v>
      </c>
      <c r="L36" s="169">
        <f>L37+L39+L53+L68+L73</f>
        <v>1106365.1390000002</v>
      </c>
      <c r="M36" s="169">
        <f t="shared" ref="M36:W36" si="13">M37+M39+M53+M68+M73</f>
        <v>821051.97500000009</v>
      </c>
      <c r="N36" s="169">
        <f t="shared" si="13"/>
        <v>538966.72100000002</v>
      </c>
      <c r="O36" s="169">
        <f t="shared" si="13"/>
        <v>613260.62000000011</v>
      </c>
      <c r="P36" s="169">
        <f t="shared" si="13"/>
        <v>479705.22600000002</v>
      </c>
      <c r="Q36" s="169">
        <f t="shared" si="13"/>
        <v>520946.72700000001</v>
      </c>
      <c r="R36" s="169">
        <f t="shared" si="13"/>
        <v>578237.674</v>
      </c>
      <c r="S36" s="169">
        <f t="shared" si="13"/>
        <v>518927.53</v>
      </c>
      <c r="T36" s="169">
        <f t="shared" si="13"/>
        <v>317720</v>
      </c>
      <c r="U36" s="169">
        <f t="shared" si="13"/>
        <v>386834</v>
      </c>
      <c r="V36" s="169">
        <f t="shared" si="13"/>
        <v>386430</v>
      </c>
      <c r="W36" s="169">
        <f t="shared" si="13"/>
        <v>433478</v>
      </c>
    </row>
    <row r="37" spans="1:23" ht="29.25" customHeight="1" x14ac:dyDescent="0.25">
      <c r="A37" s="88">
        <v>11</v>
      </c>
      <c r="B37" s="88"/>
      <c r="C37" s="73">
        <v>4</v>
      </c>
      <c r="D37" s="74" t="s">
        <v>11</v>
      </c>
      <c r="E37" s="75" t="s">
        <v>9</v>
      </c>
      <c r="F37" s="76">
        <v>0</v>
      </c>
      <c r="G37" s="76">
        <v>0</v>
      </c>
      <c r="H37" s="76">
        <v>0</v>
      </c>
      <c r="I37" s="83" t="s">
        <v>44</v>
      </c>
      <c r="J37" s="133">
        <v>2</v>
      </c>
      <c r="K37" s="169">
        <f t="shared" si="1"/>
        <v>460026.6</v>
      </c>
      <c r="L37" s="169">
        <f>L38</f>
        <v>359348</v>
      </c>
      <c r="M37" s="169">
        <f t="shared" ref="M37:W37" si="14">M38</f>
        <v>9339</v>
      </c>
      <c r="N37" s="169">
        <f t="shared" si="14"/>
        <v>12380.500000000002</v>
      </c>
      <c r="O37" s="169">
        <f t="shared" si="14"/>
        <v>6850.8</v>
      </c>
      <c r="P37" s="169">
        <f t="shared" si="14"/>
        <v>5742.0000000000009</v>
      </c>
      <c r="Q37" s="169">
        <f t="shared" si="14"/>
        <v>9410.5</v>
      </c>
      <c r="R37" s="169">
        <f t="shared" si="14"/>
        <v>7279.8</v>
      </c>
      <c r="S37" s="169">
        <f t="shared" si="14"/>
        <v>8316</v>
      </c>
      <c r="T37" s="169">
        <f t="shared" si="14"/>
        <v>5694</v>
      </c>
      <c r="U37" s="169">
        <f t="shared" si="14"/>
        <v>10036</v>
      </c>
      <c r="V37" s="169">
        <f t="shared" si="14"/>
        <v>11868</v>
      </c>
      <c r="W37" s="169">
        <f t="shared" si="14"/>
        <v>13762</v>
      </c>
    </row>
    <row r="38" spans="1:23" ht="30.75" customHeight="1" x14ac:dyDescent="0.25">
      <c r="A38" s="88">
        <v>11</v>
      </c>
      <c r="B38" s="88"/>
      <c r="C38" s="73">
        <v>4</v>
      </c>
      <c r="D38" s="74" t="s">
        <v>11</v>
      </c>
      <c r="E38" s="75" t="s">
        <v>9</v>
      </c>
      <c r="F38" s="75" t="s">
        <v>11</v>
      </c>
      <c r="G38" s="75" t="s">
        <v>9</v>
      </c>
      <c r="H38" s="75" t="s">
        <v>9</v>
      </c>
      <c r="I38" s="112" t="s">
        <v>200</v>
      </c>
      <c r="J38" s="134">
        <v>4</v>
      </c>
      <c r="K38" s="173">
        <f t="shared" si="1"/>
        <v>460026.6</v>
      </c>
      <c r="L38" s="110">
        <v>359348</v>
      </c>
      <c r="M38" s="110">
        <v>9339</v>
      </c>
      <c r="N38" s="110">
        <v>12380.500000000002</v>
      </c>
      <c r="O38" s="110">
        <v>6850.8</v>
      </c>
      <c r="P38" s="110">
        <v>5742.0000000000009</v>
      </c>
      <c r="Q38" s="110">
        <v>9410.5</v>
      </c>
      <c r="R38" s="110">
        <v>7279.8</v>
      </c>
      <c r="S38" s="110">
        <v>8316</v>
      </c>
      <c r="T38" s="110">
        <v>5694</v>
      </c>
      <c r="U38" s="110">
        <v>10036</v>
      </c>
      <c r="V38" s="110">
        <v>11868</v>
      </c>
      <c r="W38" s="110">
        <v>13762</v>
      </c>
    </row>
    <row r="39" spans="1:23" ht="16.5" customHeight="1" x14ac:dyDescent="0.25">
      <c r="A39" s="88">
        <v>11</v>
      </c>
      <c r="B39" s="88"/>
      <c r="C39" s="73">
        <v>4</v>
      </c>
      <c r="D39" s="74" t="s">
        <v>20</v>
      </c>
      <c r="E39" s="75" t="s">
        <v>9</v>
      </c>
      <c r="F39" s="76">
        <v>0</v>
      </c>
      <c r="G39" s="76">
        <v>0</v>
      </c>
      <c r="H39" s="76">
        <v>0</v>
      </c>
      <c r="I39" s="83" t="s">
        <v>45</v>
      </c>
      <c r="J39" s="133">
        <v>2</v>
      </c>
      <c r="K39" s="169">
        <f t="shared" si="1"/>
        <v>3759554.4640000006</v>
      </c>
      <c r="L39" s="169">
        <f>L40</f>
        <v>543441.72300000011</v>
      </c>
      <c r="M39" s="169">
        <f t="shared" ref="M39:W39" si="15">M40</f>
        <v>564938.27500000002</v>
      </c>
      <c r="N39" s="169">
        <f t="shared" si="15"/>
        <v>249232.48900000003</v>
      </c>
      <c r="O39" s="169">
        <f t="shared" si="15"/>
        <v>340603.12000000005</v>
      </c>
      <c r="P39" s="169">
        <f t="shared" si="15"/>
        <v>288854.12600000005</v>
      </c>
      <c r="Q39" s="169">
        <f t="shared" si="15"/>
        <v>319542.92700000003</v>
      </c>
      <c r="R39" s="169">
        <f t="shared" si="15"/>
        <v>315446.27400000003</v>
      </c>
      <c r="S39" s="169">
        <f t="shared" si="15"/>
        <v>340804.53</v>
      </c>
      <c r="T39" s="169">
        <f t="shared" si="15"/>
        <v>141739</v>
      </c>
      <c r="U39" s="169">
        <f t="shared" si="15"/>
        <v>217046</v>
      </c>
      <c r="V39" s="169">
        <f t="shared" si="15"/>
        <v>188897</v>
      </c>
      <c r="W39" s="169">
        <f t="shared" si="15"/>
        <v>249009</v>
      </c>
    </row>
    <row r="40" spans="1:23" ht="27" customHeight="1" x14ac:dyDescent="0.25">
      <c r="A40" s="88">
        <v>11</v>
      </c>
      <c r="B40" s="88"/>
      <c r="C40" s="73">
        <v>4</v>
      </c>
      <c r="D40" s="74" t="s">
        <v>20</v>
      </c>
      <c r="E40" s="75" t="s">
        <v>9</v>
      </c>
      <c r="F40" s="76">
        <v>2</v>
      </c>
      <c r="G40" s="76">
        <v>0</v>
      </c>
      <c r="H40" s="76">
        <v>0</v>
      </c>
      <c r="I40" s="83" t="s">
        <v>244</v>
      </c>
      <c r="J40" s="133">
        <v>3</v>
      </c>
      <c r="K40" s="169">
        <f>SUM(L40:W40)</f>
        <v>3759554.4640000006</v>
      </c>
      <c r="L40" s="169">
        <f>SUM(L41:L52)</f>
        <v>543441.72300000011</v>
      </c>
      <c r="M40" s="169">
        <f t="shared" ref="M40:W40" si="16">SUM(M41:M52)</f>
        <v>564938.27500000002</v>
      </c>
      <c r="N40" s="169">
        <f t="shared" si="16"/>
        <v>249232.48900000003</v>
      </c>
      <c r="O40" s="169">
        <f t="shared" si="16"/>
        <v>340603.12000000005</v>
      </c>
      <c r="P40" s="169">
        <f t="shared" si="16"/>
        <v>288854.12600000005</v>
      </c>
      <c r="Q40" s="169">
        <f t="shared" si="16"/>
        <v>319542.92700000003</v>
      </c>
      <c r="R40" s="169">
        <f t="shared" si="16"/>
        <v>315446.27400000003</v>
      </c>
      <c r="S40" s="169">
        <f t="shared" si="16"/>
        <v>340804.53</v>
      </c>
      <c r="T40" s="169">
        <f t="shared" si="16"/>
        <v>141739</v>
      </c>
      <c r="U40" s="169">
        <f t="shared" si="16"/>
        <v>217046</v>
      </c>
      <c r="V40" s="169">
        <f t="shared" si="16"/>
        <v>188897</v>
      </c>
      <c r="W40" s="169">
        <f t="shared" si="16"/>
        <v>249009</v>
      </c>
    </row>
    <row r="41" spans="1:23" ht="16.5" customHeight="1" x14ac:dyDescent="0.25">
      <c r="A41" s="88">
        <v>11</v>
      </c>
      <c r="B41" s="88"/>
      <c r="C41" s="73">
        <v>4</v>
      </c>
      <c r="D41" s="74" t="s">
        <v>20</v>
      </c>
      <c r="E41" s="75" t="s">
        <v>9</v>
      </c>
      <c r="F41" s="75" t="s">
        <v>14</v>
      </c>
      <c r="G41" s="75" t="s">
        <v>9</v>
      </c>
      <c r="H41" s="75" t="s">
        <v>11</v>
      </c>
      <c r="I41" s="112" t="s">
        <v>201</v>
      </c>
      <c r="J41" s="134">
        <v>4</v>
      </c>
      <c r="K41" s="173">
        <f t="shared" si="1"/>
        <v>2884633.503</v>
      </c>
      <c r="L41" s="110">
        <v>173824.12299999999</v>
      </c>
      <c r="M41" s="110">
        <v>385688.87500000006</v>
      </c>
      <c r="N41" s="110">
        <v>156443.08900000001</v>
      </c>
      <c r="O41" s="110">
        <v>304842.12000000005</v>
      </c>
      <c r="P41" s="110">
        <v>241449.065</v>
      </c>
      <c r="Q41" s="110">
        <v>305383.72700000001</v>
      </c>
      <c r="R41" s="110">
        <v>243886.87400000001</v>
      </c>
      <c r="S41" s="110">
        <v>330025.63</v>
      </c>
      <c r="T41" s="110">
        <v>132887</v>
      </c>
      <c r="U41" s="110">
        <v>209682</v>
      </c>
      <c r="V41" s="110">
        <v>173023</v>
      </c>
      <c r="W41" s="110">
        <v>227498</v>
      </c>
    </row>
    <row r="42" spans="1:23" ht="30.75" customHeight="1" x14ac:dyDescent="0.25">
      <c r="A42" s="88">
        <v>11</v>
      </c>
      <c r="B42" s="88"/>
      <c r="C42" s="73">
        <v>4</v>
      </c>
      <c r="D42" s="74" t="s">
        <v>20</v>
      </c>
      <c r="E42" s="75" t="s">
        <v>9</v>
      </c>
      <c r="F42" s="75" t="s">
        <v>14</v>
      </c>
      <c r="G42" s="75" t="s">
        <v>9</v>
      </c>
      <c r="H42" s="75" t="s">
        <v>14</v>
      </c>
      <c r="I42" s="112" t="s">
        <v>202</v>
      </c>
      <c r="J42" s="134">
        <v>4</v>
      </c>
      <c r="K42" s="173">
        <f t="shared" si="1"/>
        <v>0</v>
      </c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</row>
    <row r="43" spans="1:23" ht="16.5" customHeight="1" x14ac:dyDescent="0.25">
      <c r="A43" s="88">
        <v>11</v>
      </c>
      <c r="B43" s="88"/>
      <c r="C43" s="73">
        <v>4</v>
      </c>
      <c r="D43" s="74" t="s">
        <v>20</v>
      </c>
      <c r="E43" s="75" t="s">
        <v>9</v>
      </c>
      <c r="F43" s="75" t="s">
        <v>14</v>
      </c>
      <c r="G43" s="75" t="s">
        <v>9</v>
      </c>
      <c r="H43" s="75" t="s">
        <v>20</v>
      </c>
      <c r="I43" s="112" t="s">
        <v>203</v>
      </c>
      <c r="J43" s="134">
        <v>4</v>
      </c>
      <c r="K43" s="173">
        <f t="shared" si="1"/>
        <v>599310.4</v>
      </c>
      <c r="L43" s="110">
        <v>340717.30000000005</v>
      </c>
      <c r="M43" s="110">
        <v>128227.00000000001</v>
      </c>
      <c r="N43" s="110">
        <v>38452.700000000004</v>
      </c>
      <c r="O43" s="110">
        <v>11281.6</v>
      </c>
      <c r="P43" s="110">
        <v>31695.4</v>
      </c>
      <c r="Q43" s="110">
        <v>1273.8000000000002</v>
      </c>
      <c r="R43" s="110">
        <v>5584.7000000000007</v>
      </c>
      <c r="S43" s="110">
        <v>8248.9000000000015</v>
      </c>
      <c r="T43" s="110">
        <v>8112</v>
      </c>
      <c r="U43" s="110">
        <v>6900</v>
      </c>
      <c r="V43" s="110">
        <v>12680</v>
      </c>
      <c r="W43" s="110">
        <v>6137</v>
      </c>
    </row>
    <row r="44" spans="1:23" ht="16.5" customHeight="1" x14ac:dyDescent="0.25">
      <c r="A44" s="88">
        <v>11</v>
      </c>
      <c r="B44" s="88"/>
      <c r="C44" s="73">
        <v>4</v>
      </c>
      <c r="D44" s="74" t="s">
        <v>20</v>
      </c>
      <c r="E44" s="75" t="s">
        <v>9</v>
      </c>
      <c r="F44" s="75" t="s">
        <v>14</v>
      </c>
      <c r="G44" s="75" t="s">
        <v>9</v>
      </c>
      <c r="H44" s="75" t="s">
        <v>27</v>
      </c>
      <c r="I44" s="112" t="s">
        <v>204</v>
      </c>
      <c r="J44" s="134">
        <v>4</v>
      </c>
      <c r="K44" s="173">
        <f t="shared" si="1"/>
        <v>0</v>
      </c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</row>
    <row r="45" spans="1:23" ht="16.5" customHeight="1" x14ac:dyDescent="0.25">
      <c r="A45" s="88">
        <v>11</v>
      </c>
      <c r="B45" s="88"/>
      <c r="C45" s="73">
        <v>4</v>
      </c>
      <c r="D45" s="74" t="s">
        <v>20</v>
      </c>
      <c r="E45" s="75" t="s">
        <v>9</v>
      </c>
      <c r="F45" s="75" t="s">
        <v>14</v>
      </c>
      <c r="G45" s="75" t="s">
        <v>9</v>
      </c>
      <c r="H45" s="75" t="s">
        <v>33</v>
      </c>
      <c r="I45" s="112" t="s">
        <v>205</v>
      </c>
      <c r="J45" s="134">
        <v>4</v>
      </c>
      <c r="K45" s="173">
        <f t="shared" si="1"/>
        <v>0</v>
      </c>
      <c r="L45" s="110">
        <v>0</v>
      </c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</row>
    <row r="46" spans="1:23" ht="16.5" customHeight="1" x14ac:dyDescent="0.25">
      <c r="A46" s="88">
        <v>11</v>
      </c>
      <c r="B46" s="88"/>
      <c r="C46" s="73">
        <v>4</v>
      </c>
      <c r="D46" s="74" t="s">
        <v>20</v>
      </c>
      <c r="E46" s="75" t="s">
        <v>9</v>
      </c>
      <c r="F46" s="75" t="s">
        <v>14</v>
      </c>
      <c r="G46" s="75" t="s">
        <v>9</v>
      </c>
      <c r="H46" s="75" t="s">
        <v>29</v>
      </c>
      <c r="I46" s="112" t="s">
        <v>206</v>
      </c>
      <c r="J46" s="134">
        <v>4</v>
      </c>
      <c r="K46" s="173">
        <f t="shared" si="1"/>
        <v>0</v>
      </c>
      <c r="L46" s="110">
        <v>0</v>
      </c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</row>
    <row r="47" spans="1:23" ht="16.5" customHeight="1" x14ac:dyDescent="0.25">
      <c r="A47" s="88">
        <v>11</v>
      </c>
      <c r="B47" s="88"/>
      <c r="C47" s="73">
        <v>4</v>
      </c>
      <c r="D47" s="74" t="s">
        <v>20</v>
      </c>
      <c r="E47" s="75" t="s">
        <v>9</v>
      </c>
      <c r="F47" s="75" t="s">
        <v>14</v>
      </c>
      <c r="G47" s="75" t="s">
        <v>9</v>
      </c>
      <c r="H47" s="75" t="s">
        <v>24</v>
      </c>
      <c r="I47" s="112" t="s">
        <v>207</v>
      </c>
      <c r="J47" s="134">
        <v>4</v>
      </c>
      <c r="K47" s="173">
        <f t="shared" si="1"/>
        <v>275610.56099999999</v>
      </c>
      <c r="L47" s="110">
        <v>28900.300000000003</v>
      </c>
      <c r="M47" s="110">
        <v>51022.400000000001</v>
      </c>
      <c r="N47" s="110">
        <v>54336.700000000004</v>
      </c>
      <c r="O47" s="110">
        <v>24479.4</v>
      </c>
      <c r="P47" s="110">
        <v>15709.661000000002</v>
      </c>
      <c r="Q47" s="110">
        <v>12885.400000000001</v>
      </c>
      <c r="R47" s="110">
        <v>65974.700000000012</v>
      </c>
      <c r="S47" s="110">
        <v>2530</v>
      </c>
      <c r="T47" s="110">
        <v>740</v>
      </c>
      <c r="U47" s="110">
        <v>464</v>
      </c>
      <c r="V47" s="110">
        <v>3194</v>
      </c>
      <c r="W47" s="110">
        <v>15374</v>
      </c>
    </row>
    <row r="48" spans="1:23" ht="16.5" customHeight="1" x14ac:dyDescent="0.25">
      <c r="A48" s="88">
        <v>11</v>
      </c>
      <c r="B48" s="88"/>
      <c r="C48" s="73">
        <v>4</v>
      </c>
      <c r="D48" s="74" t="s">
        <v>20</v>
      </c>
      <c r="E48" s="75" t="s">
        <v>9</v>
      </c>
      <c r="F48" s="75" t="s">
        <v>14</v>
      </c>
      <c r="G48" s="75" t="s">
        <v>9</v>
      </c>
      <c r="H48" s="75" t="s">
        <v>31</v>
      </c>
      <c r="I48" s="112" t="s">
        <v>208</v>
      </c>
      <c r="J48" s="134">
        <v>4</v>
      </c>
      <c r="K48" s="173">
        <f t="shared" si="1"/>
        <v>0</v>
      </c>
      <c r="L48" s="110">
        <v>0</v>
      </c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</row>
    <row r="49" spans="1:23" ht="16.5" customHeight="1" x14ac:dyDescent="0.25">
      <c r="A49" s="88">
        <v>11</v>
      </c>
      <c r="B49" s="88"/>
      <c r="C49" s="73">
        <v>4</v>
      </c>
      <c r="D49" s="74" t="s">
        <v>20</v>
      </c>
      <c r="E49" s="75" t="s">
        <v>9</v>
      </c>
      <c r="F49" s="75" t="s">
        <v>14</v>
      </c>
      <c r="G49" s="75" t="s">
        <v>9</v>
      </c>
      <c r="H49" s="75" t="s">
        <v>41</v>
      </c>
      <c r="I49" s="112" t="s">
        <v>209</v>
      </c>
      <c r="J49" s="134">
        <v>4</v>
      </c>
      <c r="K49" s="173">
        <f t="shared" si="1"/>
        <v>0</v>
      </c>
      <c r="L49" s="110">
        <v>0</v>
      </c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</row>
    <row r="50" spans="1:23" ht="16.5" customHeight="1" x14ac:dyDescent="0.25">
      <c r="A50" s="88">
        <v>11</v>
      </c>
      <c r="B50" s="88"/>
      <c r="C50" s="73">
        <v>4</v>
      </c>
      <c r="D50" s="74" t="s">
        <v>20</v>
      </c>
      <c r="E50" s="75" t="s">
        <v>9</v>
      </c>
      <c r="F50" s="75" t="s">
        <v>14</v>
      </c>
      <c r="G50" s="75" t="s">
        <v>11</v>
      </c>
      <c r="H50" s="75" t="s">
        <v>9</v>
      </c>
      <c r="I50" s="112" t="s">
        <v>211</v>
      </c>
      <c r="J50" s="134">
        <v>4</v>
      </c>
      <c r="K50" s="173">
        <f t="shared" si="1"/>
        <v>0</v>
      </c>
      <c r="L50" s="110">
        <v>0</v>
      </c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</row>
    <row r="51" spans="1:23" ht="21.75" customHeight="1" x14ac:dyDescent="0.25">
      <c r="A51" s="88">
        <v>11</v>
      </c>
      <c r="B51" s="88"/>
      <c r="C51" s="73">
        <v>4</v>
      </c>
      <c r="D51" s="74" t="s">
        <v>20</v>
      </c>
      <c r="E51" s="75" t="s">
        <v>9</v>
      </c>
      <c r="F51" s="75" t="s">
        <v>14</v>
      </c>
      <c r="G51" s="75" t="s">
        <v>11</v>
      </c>
      <c r="H51" s="75" t="s">
        <v>11</v>
      </c>
      <c r="I51" s="112" t="s">
        <v>210</v>
      </c>
      <c r="J51" s="134">
        <v>4</v>
      </c>
      <c r="K51" s="173">
        <f t="shared" si="1"/>
        <v>0</v>
      </c>
      <c r="L51" s="110">
        <v>0</v>
      </c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</row>
    <row r="52" spans="1:23" ht="16.5" customHeight="1" x14ac:dyDescent="0.25">
      <c r="A52" s="88">
        <v>11</v>
      </c>
      <c r="B52" s="88"/>
      <c r="C52" s="73">
        <v>4</v>
      </c>
      <c r="D52" s="74" t="s">
        <v>20</v>
      </c>
      <c r="E52" s="75" t="s">
        <v>9</v>
      </c>
      <c r="F52" s="75" t="s">
        <v>14</v>
      </c>
      <c r="G52" s="75" t="s">
        <v>11</v>
      </c>
      <c r="H52" s="75" t="s">
        <v>14</v>
      </c>
      <c r="I52" s="112" t="s">
        <v>212</v>
      </c>
      <c r="J52" s="134">
        <v>4</v>
      </c>
      <c r="K52" s="173">
        <f t="shared" si="1"/>
        <v>0</v>
      </c>
      <c r="L52" s="110">
        <v>0</v>
      </c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</row>
    <row r="53" spans="1:23" ht="16.5" customHeight="1" x14ac:dyDescent="0.25">
      <c r="A53" s="88">
        <v>11</v>
      </c>
      <c r="B53" s="88"/>
      <c r="C53" s="73">
        <v>4</v>
      </c>
      <c r="D53" s="74" t="s">
        <v>27</v>
      </c>
      <c r="E53" s="75" t="s">
        <v>9</v>
      </c>
      <c r="F53" s="76">
        <v>0</v>
      </c>
      <c r="G53" s="76">
        <v>0</v>
      </c>
      <c r="H53" s="76">
        <v>0</v>
      </c>
      <c r="I53" s="83" t="s">
        <v>58</v>
      </c>
      <c r="J53" s="133">
        <v>2</v>
      </c>
      <c r="K53" s="169">
        <f t="shared" si="1"/>
        <v>2482342.5480000004</v>
      </c>
      <c r="L53" s="169">
        <f>L54</f>
        <v>203575.416</v>
      </c>
      <c r="M53" s="169">
        <f t="shared" ref="M53:W53" si="17">M54</f>
        <v>246774.7</v>
      </c>
      <c r="N53" s="169">
        <f t="shared" si="17"/>
        <v>277353.73200000002</v>
      </c>
      <c r="O53" s="169">
        <f t="shared" si="17"/>
        <v>265806.7</v>
      </c>
      <c r="P53" s="169">
        <f t="shared" si="17"/>
        <v>185109.1</v>
      </c>
      <c r="Q53" s="169">
        <f t="shared" si="17"/>
        <v>191993.3</v>
      </c>
      <c r="R53" s="169">
        <f t="shared" si="17"/>
        <v>255511.6</v>
      </c>
      <c r="S53" s="169">
        <f t="shared" si="17"/>
        <v>169807</v>
      </c>
      <c r="T53" s="169">
        <f t="shared" si="17"/>
        <v>170287</v>
      </c>
      <c r="U53" s="169">
        <f t="shared" si="17"/>
        <v>159752</v>
      </c>
      <c r="V53" s="169">
        <f t="shared" si="17"/>
        <v>185665</v>
      </c>
      <c r="W53" s="169">
        <f t="shared" si="17"/>
        <v>170707</v>
      </c>
    </row>
    <row r="54" spans="1:23" ht="16.5" customHeight="1" x14ac:dyDescent="0.25">
      <c r="A54" s="88">
        <v>11</v>
      </c>
      <c r="B54" s="88"/>
      <c r="C54" s="73">
        <v>4</v>
      </c>
      <c r="D54" s="74" t="s">
        <v>27</v>
      </c>
      <c r="E54" s="75" t="s">
        <v>9</v>
      </c>
      <c r="F54" s="76">
        <v>2</v>
      </c>
      <c r="G54" s="76">
        <v>0</v>
      </c>
      <c r="H54" s="76">
        <v>0</v>
      </c>
      <c r="I54" s="83" t="s">
        <v>243</v>
      </c>
      <c r="J54" s="132">
        <v>3</v>
      </c>
      <c r="K54" s="170">
        <f t="shared" si="1"/>
        <v>2482342.5480000004</v>
      </c>
      <c r="L54" s="171">
        <f>SUM(L55:L67)</f>
        <v>203575.416</v>
      </c>
      <c r="M54" s="171">
        <f t="shared" ref="M54:W54" si="18">SUM(M55:M67)</f>
        <v>246774.7</v>
      </c>
      <c r="N54" s="171">
        <f t="shared" si="18"/>
        <v>277353.73200000002</v>
      </c>
      <c r="O54" s="171">
        <f t="shared" si="18"/>
        <v>265806.7</v>
      </c>
      <c r="P54" s="171">
        <f t="shared" si="18"/>
        <v>185109.1</v>
      </c>
      <c r="Q54" s="171">
        <f t="shared" si="18"/>
        <v>191993.3</v>
      </c>
      <c r="R54" s="171">
        <f t="shared" si="18"/>
        <v>255511.6</v>
      </c>
      <c r="S54" s="171">
        <f t="shared" si="18"/>
        <v>169807</v>
      </c>
      <c r="T54" s="171">
        <f t="shared" si="18"/>
        <v>170287</v>
      </c>
      <c r="U54" s="171">
        <f t="shared" si="18"/>
        <v>159752</v>
      </c>
      <c r="V54" s="171">
        <f t="shared" si="18"/>
        <v>185665</v>
      </c>
      <c r="W54" s="171">
        <f t="shared" si="18"/>
        <v>170707</v>
      </c>
    </row>
    <row r="55" spans="1:23" ht="43.5" customHeight="1" x14ac:dyDescent="0.25">
      <c r="A55" s="88">
        <v>11</v>
      </c>
      <c r="B55" s="88"/>
      <c r="C55" s="73">
        <v>4</v>
      </c>
      <c r="D55" s="74" t="s">
        <v>27</v>
      </c>
      <c r="E55" s="75" t="s">
        <v>9</v>
      </c>
      <c r="F55" s="76">
        <v>2</v>
      </c>
      <c r="G55" s="76">
        <v>0</v>
      </c>
      <c r="H55" s="76">
        <v>1</v>
      </c>
      <c r="I55" s="112" t="s">
        <v>213</v>
      </c>
      <c r="J55" s="134">
        <v>4</v>
      </c>
      <c r="K55" s="173">
        <f t="shared" si="1"/>
        <v>443157.64799999993</v>
      </c>
      <c r="L55" s="110">
        <v>41085.616000000002</v>
      </c>
      <c r="M55" s="110">
        <v>69034.900000000009</v>
      </c>
      <c r="N55" s="110">
        <v>92392.432000000001</v>
      </c>
      <c r="O55" s="110">
        <v>91696</v>
      </c>
      <c r="P55" s="110">
        <v>12013.1</v>
      </c>
      <c r="Q55" s="110">
        <v>19426</v>
      </c>
      <c r="R55" s="110">
        <v>79156</v>
      </c>
      <c r="S55" s="110">
        <v>2371.6000000000004</v>
      </c>
      <c r="T55" s="110">
        <v>13000</v>
      </c>
      <c r="U55" s="110">
        <v>239</v>
      </c>
      <c r="V55" s="110">
        <v>13000</v>
      </c>
      <c r="W55" s="110">
        <v>9743</v>
      </c>
    </row>
    <row r="56" spans="1:23" ht="41.25" customHeight="1" x14ac:dyDescent="0.25">
      <c r="A56" s="88">
        <v>11</v>
      </c>
      <c r="B56" s="88"/>
      <c r="C56" s="73">
        <v>4</v>
      </c>
      <c r="D56" s="74" t="s">
        <v>27</v>
      </c>
      <c r="E56" s="75" t="s">
        <v>9</v>
      </c>
      <c r="F56" s="76">
        <v>2</v>
      </c>
      <c r="G56" s="76">
        <v>0</v>
      </c>
      <c r="H56" s="76">
        <v>2</v>
      </c>
      <c r="I56" s="112" t="s">
        <v>214</v>
      </c>
      <c r="J56" s="134">
        <v>4</v>
      </c>
      <c r="K56" s="173">
        <f t="shared" si="1"/>
        <v>126111</v>
      </c>
      <c r="L56" s="110">
        <v>0</v>
      </c>
      <c r="M56" s="110">
        <v>18000</v>
      </c>
      <c r="N56" s="110">
        <v>18000</v>
      </c>
      <c r="O56" s="110">
        <v>16000</v>
      </c>
      <c r="P56" s="110">
        <v>17600</v>
      </c>
      <c r="Q56" s="110">
        <v>19488</v>
      </c>
      <c r="R56" s="110">
        <v>21436</v>
      </c>
      <c r="S56" s="110">
        <v>0</v>
      </c>
      <c r="T56" s="110">
        <v>0</v>
      </c>
      <c r="U56" s="110">
        <v>0</v>
      </c>
      <c r="V56" s="110">
        <v>15587</v>
      </c>
      <c r="W56" s="110">
        <v>0</v>
      </c>
    </row>
    <row r="57" spans="1:23" ht="18.75" customHeight="1" x14ac:dyDescent="0.25">
      <c r="A57" s="88">
        <v>11</v>
      </c>
      <c r="B57" s="88"/>
      <c r="C57" s="73">
        <v>4</v>
      </c>
      <c r="D57" s="74" t="s">
        <v>27</v>
      </c>
      <c r="E57" s="75" t="s">
        <v>9</v>
      </c>
      <c r="F57" s="76">
        <v>2</v>
      </c>
      <c r="G57" s="76">
        <v>0</v>
      </c>
      <c r="H57" s="76">
        <v>3</v>
      </c>
      <c r="I57" s="112" t="s">
        <v>215</v>
      </c>
      <c r="J57" s="134">
        <v>4</v>
      </c>
      <c r="K57" s="173">
        <f t="shared" si="1"/>
        <v>0</v>
      </c>
      <c r="L57" s="110">
        <v>0</v>
      </c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</row>
    <row r="58" spans="1:23" ht="32.25" customHeight="1" x14ac:dyDescent="0.25">
      <c r="A58" s="88">
        <v>11</v>
      </c>
      <c r="B58" s="88"/>
      <c r="C58" s="73">
        <v>4</v>
      </c>
      <c r="D58" s="74" t="s">
        <v>27</v>
      </c>
      <c r="E58" s="75" t="s">
        <v>9</v>
      </c>
      <c r="F58" s="76">
        <v>2</v>
      </c>
      <c r="G58" s="76">
        <v>0</v>
      </c>
      <c r="H58" s="76">
        <v>4</v>
      </c>
      <c r="I58" s="112" t="s">
        <v>216</v>
      </c>
      <c r="J58" s="134">
        <v>4</v>
      </c>
      <c r="K58" s="173">
        <f t="shared" si="1"/>
        <v>3168</v>
      </c>
      <c r="L58" s="110">
        <v>0</v>
      </c>
      <c r="M58" s="110"/>
      <c r="N58" s="110"/>
      <c r="O58" s="110">
        <v>3168</v>
      </c>
      <c r="P58" s="110"/>
      <c r="Q58" s="110"/>
      <c r="R58" s="110"/>
      <c r="S58" s="110"/>
      <c r="T58" s="110"/>
      <c r="U58" s="110"/>
      <c r="V58" s="110"/>
      <c r="W58" s="110"/>
    </row>
    <row r="59" spans="1:23" ht="20.25" customHeight="1" x14ac:dyDescent="0.25">
      <c r="A59" s="88">
        <v>11</v>
      </c>
      <c r="B59" s="88"/>
      <c r="C59" s="73">
        <v>4</v>
      </c>
      <c r="D59" s="74" t="s">
        <v>27</v>
      </c>
      <c r="E59" s="75" t="s">
        <v>9</v>
      </c>
      <c r="F59" s="76">
        <v>2</v>
      </c>
      <c r="G59" s="76">
        <v>0</v>
      </c>
      <c r="H59" s="76">
        <v>5</v>
      </c>
      <c r="I59" s="112" t="s">
        <v>217</v>
      </c>
      <c r="J59" s="134">
        <v>4</v>
      </c>
      <c r="K59" s="173">
        <f t="shared" si="1"/>
        <v>0</v>
      </c>
      <c r="L59" s="110">
        <v>0</v>
      </c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</row>
    <row r="60" spans="1:23" ht="39.75" customHeight="1" x14ac:dyDescent="0.25">
      <c r="A60" s="88">
        <v>11</v>
      </c>
      <c r="B60" s="88"/>
      <c r="C60" s="73">
        <v>4</v>
      </c>
      <c r="D60" s="74" t="s">
        <v>27</v>
      </c>
      <c r="E60" s="75" t="s">
        <v>9</v>
      </c>
      <c r="F60" s="76">
        <v>2</v>
      </c>
      <c r="G60" s="76">
        <v>0</v>
      </c>
      <c r="H60" s="76">
        <v>6</v>
      </c>
      <c r="I60" s="112" t="s">
        <v>218</v>
      </c>
      <c r="J60" s="134">
        <v>4</v>
      </c>
      <c r="K60" s="173">
        <f t="shared" si="1"/>
        <v>54807.4</v>
      </c>
      <c r="L60" s="110">
        <v>6289.8</v>
      </c>
      <c r="M60" s="110">
        <v>7411.8</v>
      </c>
      <c r="N60" s="110">
        <v>5481.3</v>
      </c>
      <c r="O60" s="110">
        <v>5727.7000000000007</v>
      </c>
      <c r="P60" s="110">
        <v>3674.0000000000005</v>
      </c>
      <c r="Q60" s="110">
        <v>4579.3</v>
      </c>
      <c r="R60" s="110">
        <v>4368.1000000000004</v>
      </c>
      <c r="S60" s="110">
        <v>5680.4000000000005</v>
      </c>
      <c r="T60" s="110">
        <v>3455</v>
      </c>
      <c r="U60" s="110">
        <v>3385</v>
      </c>
      <c r="V60" s="110">
        <v>2491</v>
      </c>
      <c r="W60" s="110">
        <v>2264</v>
      </c>
    </row>
    <row r="61" spans="1:23" s="99" customFormat="1" ht="26.25" customHeight="1" x14ac:dyDescent="0.25">
      <c r="A61" s="88">
        <v>11</v>
      </c>
      <c r="B61" s="88"/>
      <c r="C61" s="77">
        <v>4</v>
      </c>
      <c r="D61" s="78" t="s">
        <v>27</v>
      </c>
      <c r="E61" s="79" t="s">
        <v>9</v>
      </c>
      <c r="F61" s="93">
        <v>2</v>
      </c>
      <c r="G61" s="93">
        <v>0</v>
      </c>
      <c r="H61" s="93">
        <v>7</v>
      </c>
      <c r="I61" s="112" t="s">
        <v>219</v>
      </c>
      <c r="J61" s="134">
        <v>4</v>
      </c>
      <c r="K61" s="173">
        <f t="shared" si="1"/>
        <v>0</v>
      </c>
      <c r="L61" s="110">
        <v>0</v>
      </c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</row>
    <row r="62" spans="1:23" ht="16.5" customHeight="1" x14ac:dyDescent="0.25">
      <c r="A62" s="88">
        <v>11</v>
      </c>
      <c r="B62" s="88"/>
      <c r="C62" s="73">
        <v>4</v>
      </c>
      <c r="D62" s="74" t="s">
        <v>27</v>
      </c>
      <c r="E62" s="75" t="s">
        <v>9</v>
      </c>
      <c r="F62" s="76">
        <v>2</v>
      </c>
      <c r="G62" s="76">
        <v>0</v>
      </c>
      <c r="H62" s="76">
        <v>8</v>
      </c>
      <c r="I62" s="112" t="s">
        <v>220</v>
      </c>
      <c r="J62" s="134">
        <v>4</v>
      </c>
      <c r="K62" s="173">
        <f t="shared" si="1"/>
        <v>73098.5</v>
      </c>
      <c r="L62" s="110">
        <v>7700</v>
      </c>
      <c r="M62" s="110">
        <v>3828</v>
      </c>
      <c r="N62" s="110">
        <v>12980</v>
      </c>
      <c r="O62" s="110">
        <v>715</v>
      </c>
      <c r="P62" s="110">
        <v>3322</v>
      </c>
      <c r="Q62" s="110">
        <v>0</v>
      </c>
      <c r="R62" s="110">
        <v>2051.5</v>
      </c>
      <c r="S62" s="110">
        <v>13255</v>
      </c>
      <c r="T62" s="110">
        <v>5332</v>
      </c>
      <c r="U62" s="110">
        <v>7628</v>
      </c>
      <c r="V62" s="110">
        <v>6087</v>
      </c>
      <c r="W62" s="110">
        <v>10200</v>
      </c>
    </row>
    <row r="63" spans="1:23" ht="16.5" customHeight="1" x14ac:dyDescent="0.25">
      <c r="A63" s="88">
        <v>11</v>
      </c>
      <c r="B63" s="88"/>
      <c r="C63" s="73">
        <v>4</v>
      </c>
      <c r="D63" s="74" t="s">
        <v>27</v>
      </c>
      <c r="E63" s="75" t="s">
        <v>9</v>
      </c>
      <c r="F63" s="76">
        <v>2</v>
      </c>
      <c r="G63" s="76">
        <v>0</v>
      </c>
      <c r="H63" s="76">
        <v>9</v>
      </c>
      <c r="I63" s="112" t="s">
        <v>221</v>
      </c>
      <c r="J63" s="134">
        <v>4</v>
      </c>
      <c r="K63" s="173">
        <f t="shared" si="1"/>
        <v>0</v>
      </c>
      <c r="L63" s="110">
        <v>0</v>
      </c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</row>
    <row r="64" spans="1:23" ht="16.5" customHeight="1" x14ac:dyDescent="0.25">
      <c r="A64" s="88">
        <v>11</v>
      </c>
      <c r="B64" s="88"/>
      <c r="C64" s="73">
        <v>4</v>
      </c>
      <c r="D64" s="74" t="s">
        <v>27</v>
      </c>
      <c r="E64" s="75" t="s">
        <v>9</v>
      </c>
      <c r="F64" s="76">
        <v>2</v>
      </c>
      <c r="G64" s="76">
        <v>1</v>
      </c>
      <c r="H64" s="76">
        <v>0</v>
      </c>
      <c r="I64" s="112" t="s">
        <v>222</v>
      </c>
      <c r="J64" s="134">
        <v>4</v>
      </c>
      <c r="K64" s="173">
        <f t="shared" si="1"/>
        <v>0</v>
      </c>
      <c r="L64" s="110">
        <v>0</v>
      </c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</row>
    <row r="65" spans="1:23" ht="16.5" customHeight="1" x14ac:dyDescent="0.25">
      <c r="A65" s="88">
        <v>11</v>
      </c>
      <c r="B65" s="88"/>
      <c r="C65" s="73">
        <v>4</v>
      </c>
      <c r="D65" s="74" t="s">
        <v>27</v>
      </c>
      <c r="E65" s="75" t="s">
        <v>9</v>
      </c>
      <c r="F65" s="76">
        <v>2</v>
      </c>
      <c r="G65" s="76">
        <v>1</v>
      </c>
      <c r="H65" s="76">
        <v>1</v>
      </c>
      <c r="I65" s="112" t="s">
        <v>66</v>
      </c>
      <c r="J65" s="134">
        <v>4</v>
      </c>
      <c r="K65" s="173">
        <f t="shared" si="1"/>
        <v>0</v>
      </c>
      <c r="L65" s="110">
        <v>0</v>
      </c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</row>
    <row r="66" spans="1:23" ht="16.5" customHeight="1" x14ac:dyDescent="0.25">
      <c r="A66" s="88">
        <v>11</v>
      </c>
      <c r="B66" s="88"/>
      <c r="C66" s="73">
        <v>4</v>
      </c>
      <c r="D66" s="74" t="s">
        <v>27</v>
      </c>
      <c r="E66" s="75" t="s">
        <v>9</v>
      </c>
      <c r="F66" s="76">
        <v>2</v>
      </c>
      <c r="G66" s="76">
        <v>1</v>
      </c>
      <c r="H66" s="76">
        <v>2</v>
      </c>
      <c r="I66" s="112" t="s">
        <v>67</v>
      </c>
      <c r="J66" s="134">
        <v>4</v>
      </c>
      <c r="K66" s="173">
        <f t="shared" si="1"/>
        <v>0</v>
      </c>
      <c r="L66" s="110">
        <v>0</v>
      </c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</row>
    <row r="67" spans="1:23" ht="16.5" customHeight="1" x14ac:dyDescent="0.25">
      <c r="A67" s="88">
        <v>11</v>
      </c>
      <c r="B67" s="88"/>
      <c r="C67" s="73">
        <v>4</v>
      </c>
      <c r="D67" s="74" t="s">
        <v>27</v>
      </c>
      <c r="E67" s="75" t="s">
        <v>9</v>
      </c>
      <c r="F67" s="76">
        <v>2</v>
      </c>
      <c r="G67" s="76">
        <v>1</v>
      </c>
      <c r="H67" s="76">
        <v>3</v>
      </c>
      <c r="I67" s="112" t="s">
        <v>68</v>
      </c>
      <c r="J67" s="134">
        <v>4</v>
      </c>
      <c r="K67" s="173">
        <f t="shared" si="1"/>
        <v>1782000</v>
      </c>
      <c r="L67" s="110">
        <f>9900*15</f>
        <v>148500</v>
      </c>
      <c r="M67" s="110">
        <f t="shared" ref="M67:W67" si="19">9900*15</f>
        <v>148500</v>
      </c>
      <c r="N67" s="110">
        <f t="shared" si="19"/>
        <v>148500</v>
      </c>
      <c r="O67" s="110">
        <f t="shared" si="19"/>
        <v>148500</v>
      </c>
      <c r="P67" s="110">
        <f t="shared" si="19"/>
        <v>148500</v>
      </c>
      <c r="Q67" s="110">
        <f t="shared" si="19"/>
        <v>148500</v>
      </c>
      <c r="R67" s="110">
        <f t="shared" si="19"/>
        <v>148500</v>
      </c>
      <c r="S67" s="110">
        <f t="shared" si="19"/>
        <v>148500</v>
      </c>
      <c r="T67" s="110">
        <f t="shared" si="19"/>
        <v>148500</v>
      </c>
      <c r="U67" s="110">
        <f t="shared" si="19"/>
        <v>148500</v>
      </c>
      <c r="V67" s="110">
        <f t="shared" si="19"/>
        <v>148500</v>
      </c>
      <c r="W67" s="110">
        <f t="shared" si="19"/>
        <v>148500</v>
      </c>
    </row>
    <row r="68" spans="1:23" ht="16.5" customHeight="1" x14ac:dyDescent="0.25">
      <c r="A68" s="88">
        <v>11</v>
      </c>
      <c r="B68" s="88"/>
      <c r="C68" s="73">
        <v>4</v>
      </c>
      <c r="D68" s="74" t="s">
        <v>33</v>
      </c>
      <c r="E68" s="75" t="s">
        <v>9</v>
      </c>
      <c r="F68" s="76">
        <v>0</v>
      </c>
      <c r="G68" s="76">
        <v>0</v>
      </c>
      <c r="H68" s="76">
        <v>0</v>
      </c>
      <c r="I68" s="83" t="s">
        <v>69</v>
      </c>
      <c r="J68" s="133">
        <v>2</v>
      </c>
      <c r="K68" s="169">
        <f t="shared" si="1"/>
        <v>0</v>
      </c>
      <c r="L68" s="169">
        <f>SUM(L69:L72)</f>
        <v>0</v>
      </c>
      <c r="M68" s="169">
        <f t="shared" ref="M68:W68" si="20">SUM(M69:M72)</f>
        <v>0</v>
      </c>
      <c r="N68" s="169">
        <f t="shared" si="20"/>
        <v>0</v>
      </c>
      <c r="O68" s="169">
        <f t="shared" si="20"/>
        <v>0</v>
      </c>
      <c r="P68" s="169">
        <f t="shared" si="20"/>
        <v>0</v>
      </c>
      <c r="Q68" s="169">
        <f t="shared" si="20"/>
        <v>0</v>
      </c>
      <c r="R68" s="169">
        <f t="shared" si="20"/>
        <v>0</v>
      </c>
      <c r="S68" s="169">
        <f t="shared" si="20"/>
        <v>0</v>
      </c>
      <c r="T68" s="169">
        <f t="shared" si="20"/>
        <v>0</v>
      </c>
      <c r="U68" s="169">
        <f t="shared" si="20"/>
        <v>0</v>
      </c>
      <c r="V68" s="169">
        <f t="shared" si="20"/>
        <v>0</v>
      </c>
      <c r="W68" s="169">
        <f t="shared" si="20"/>
        <v>0</v>
      </c>
    </row>
    <row r="69" spans="1:23" ht="16.5" customHeight="1" x14ac:dyDescent="0.25">
      <c r="A69" s="88">
        <v>11</v>
      </c>
      <c r="B69" s="88"/>
      <c r="C69" s="73">
        <v>4</v>
      </c>
      <c r="D69" s="74" t="s">
        <v>33</v>
      </c>
      <c r="E69" s="75" t="s">
        <v>9</v>
      </c>
      <c r="F69" s="76">
        <v>2</v>
      </c>
      <c r="G69" s="76">
        <v>0</v>
      </c>
      <c r="H69" s="76">
        <v>0</v>
      </c>
      <c r="I69" s="112" t="s">
        <v>245</v>
      </c>
      <c r="J69" s="134">
        <v>4</v>
      </c>
      <c r="K69" s="173">
        <f t="shared" si="1"/>
        <v>0</v>
      </c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</row>
    <row r="70" spans="1:23" ht="16.5" customHeight="1" x14ac:dyDescent="0.25">
      <c r="A70" s="88">
        <v>11</v>
      </c>
      <c r="B70" s="88"/>
      <c r="C70" s="73">
        <v>4</v>
      </c>
      <c r="D70" s="74" t="s">
        <v>33</v>
      </c>
      <c r="E70" s="75" t="s">
        <v>9</v>
      </c>
      <c r="F70" s="76">
        <v>4</v>
      </c>
      <c r="G70" s="76">
        <v>0</v>
      </c>
      <c r="H70" s="76">
        <v>0</v>
      </c>
      <c r="I70" s="112" t="s">
        <v>248</v>
      </c>
      <c r="J70" s="134">
        <v>4</v>
      </c>
      <c r="K70" s="173">
        <f t="shared" si="1"/>
        <v>0</v>
      </c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</row>
    <row r="71" spans="1:23" ht="23.25" customHeight="1" x14ac:dyDescent="0.25">
      <c r="A71" s="88">
        <v>11</v>
      </c>
      <c r="B71" s="88"/>
      <c r="C71" s="73">
        <v>4</v>
      </c>
      <c r="D71" s="74" t="s">
        <v>33</v>
      </c>
      <c r="E71" s="75" t="s">
        <v>9</v>
      </c>
      <c r="F71" s="76">
        <v>6</v>
      </c>
      <c r="G71" s="76">
        <v>0</v>
      </c>
      <c r="H71" s="76">
        <v>0</v>
      </c>
      <c r="I71" s="112" t="s">
        <v>246</v>
      </c>
      <c r="J71" s="134">
        <v>4</v>
      </c>
      <c r="K71" s="173">
        <f t="shared" si="1"/>
        <v>0</v>
      </c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</row>
    <row r="72" spans="1:23" ht="16.5" customHeight="1" x14ac:dyDescent="0.25">
      <c r="A72" s="88">
        <v>11</v>
      </c>
      <c r="B72" s="88"/>
      <c r="C72" s="73">
        <v>4</v>
      </c>
      <c r="D72" s="74" t="s">
        <v>33</v>
      </c>
      <c r="E72" s="75" t="s">
        <v>9</v>
      </c>
      <c r="F72" s="76">
        <v>8</v>
      </c>
      <c r="G72" s="76">
        <v>0</v>
      </c>
      <c r="H72" s="76">
        <v>0</v>
      </c>
      <c r="I72" s="112" t="s">
        <v>247</v>
      </c>
      <c r="J72" s="134">
        <v>4</v>
      </c>
      <c r="K72" s="173">
        <f t="shared" si="1"/>
        <v>0</v>
      </c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</row>
    <row r="73" spans="1:23" ht="48.75" customHeight="1" x14ac:dyDescent="0.25">
      <c r="A73" s="88">
        <v>11</v>
      </c>
      <c r="B73" s="88"/>
      <c r="C73" s="73">
        <v>4</v>
      </c>
      <c r="D73" s="74" t="s">
        <v>41</v>
      </c>
      <c r="E73" s="75" t="s">
        <v>9</v>
      </c>
      <c r="F73" s="76">
        <v>0</v>
      </c>
      <c r="G73" s="76">
        <v>0</v>
      </c>
      <c r="H73" s="76">
        <v>0</v>
      </c>
      <c r="I73" s="83" t="s">
        <v>70</v>
      </c>
      <c r="J73" s="133">
        <v>2</v>
      </c>
      <c r="K73" s="169">
        <f t="shared" si="1"/>
        <v>0</v>
      </c>
      <c r="L73" s="169">
        <f>L74</f>
        <v>0</v>
      </c>
      <c r="M73" s="169">
        <f t="shared" ref="M73:W73" si="21">M74</f>
        <v>0</v>
      </c>
      <c r="N73" s="169">
        <f t="shared" si="21"/>
        <v>0</v>
      </c>
      <c r="O73" s="169">
        <f t="shared" si="21"/>
        <v>0</v>
      </c>
      <c r="P73" s="169">
        <f t="shared" si="21"/>
        <v>0</v>
      </c>
      <c r="Q73" s="169">
        <f t="shared" si="21"/>
        <v>0</v>
      </c>
      <c r="R73" s="169">
        <f t="shared" si="21"/>
        <v>0</v>
      </c>
      <c r="S73" s="169">
        <f t="shared" si="21"/>
        <v>0</v>
      </c>
      <c r="T73" s="169">
        <f t="shared" si="21"/>
        <v>0</v>
      </c>
      <c r="U73" s="169">
        <f t="shared" si="21"/>
        <v>0</v>
      </c>
      <c r="V73" s="169">
        <f t="shared" si="21"/>
        <v>0</v>
      </c>
      <c r="W73" s="169">
        <f t="shared" si="21"/>
        <v>0</v>
      </c>
    </row>
    <row r="74" spans="1:23" ht="39.75" customHeight="1" x14ac:dyDescent="0.25">
      <c r="A74" s="88">
        <v>11</v>
      </c>
      <c r="B74" s="88"/>
      <c r="C74" s="73">
        <v>4</v>
      </c>
      <c r="D74" s="74" t="s">
        <v>41</v>
      </c>
      <c r="E74" s="75" t="s">
        <v>9</v>
      </c>
      <c r="F74" s="76">
        <v>1</v>
      </c>
      <c r="G74" s="76">
        <v>0</v>
      </c>
      <c r="H74" s="76">
        <v>0</v>
      </c>
      <c r="I74" s="112" t="s">
        <v>223</v>
      </c>
      <c r="J74" s="134">
        <v>4</v>
      </c>
      <c r="K74" s="173">
        <f t="shared" ref="K74:K137" si="22">SUM(L74:W74)</f>
        <v>0</v>
      </c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</row>
    <row r="75" spans="1:23" ht="16.5" customHeight="1" x14ac:dyDescent="0.25">
      <c r="A75" s="88">
        <v>11</v>
      </c>
      <c r="B75" s="88"/>
      <c r="C75" s="73">
        <v>5</v>
      </c>
      <c r="D75" s="74" t="s">
        <v>9</v>
      </c>
      <c r="E75" s="75" t="s">
        <v>9</v>
      </c>
      <c r="F75" s="76">
        <v>0</v>
      </c>
      <c r="G75" s="76">
        <v>0</v>
      </c>
      <c r="H75" s="76">
        <v>0</v>
      </c>
      <c r="I75" s="83" t="s">
        <v>71</v>
      </c>
      <c r="J75" s="133">
        <v>1</v>
      </c>
      <c r="K75" s="169">
        <f t="shared" si="22"/>
        <v>2800.1679999999997</v>
      </c>
      <c r="L75" s="169">
        <f>L76+L82</f>
        <v>6.6110000000000007</v>
      </c>
      <c r="M75" s="169">
        <f t="shared" ref="M75:W75" si="23">M76+M82</f>
        <v>13.288000000000002</v>
      </c>
      <c r="N75" s="169">
        <f t="shared" si="23"/>
        <v>18.557000000000002</v>
      </c>
      <c r="O75" s="169">
        <f t="shared" si="23"/>
        <v>14.421000000000001</v>
      </c>
      <c r="P75" s="169">
        <f t="shared" si="23"/>
        <v>504.24</v>
      </c>
      <c r="Q75" s="169">
        <f t="shared" si="23"/>
        <v>11.924000000000001</v>
      </c>
      <c r="R75" s="169">
        <f t="shared" si="23"/>
        <v>17.127000000000002</v>
      </c>
      <c r="S75" s="169">
        <f t="shared" si="23"/>
        <v>0</v>
      </c>
      <c r="T75" s="169">
        <f t="shared" si="23"/>
        <v>1360</v>
      </c>
      <c r="U75" s="169">
        <f t="shared" si="23"/>
        <v>18</v>
      </c>
      <c r="V75" s="169">
        <f t="shared" si="23"/>
        <v>19</v>
      </c>
      <c r="W75" s="169">
        <f t="shared" si="23"/>
        <v>817</v>
      </c>
    </row>
    <row r="76" spans="1:23" ht="16.5" customHeight="1" x14ac:dyDescent="0.25">
      <c r="A76" s="88">
        <v>11</v>
      </c>
      <c r="B76" s="88"/>
      <c r="C76" s="73">
        <v>5</v>
      </c>
      <c r="D76" s="74" t="s">
        <v>11</v>
      </c>
      <c r="E76" s="75" t="s">
        <v>9</v>
      </c>
      <c r="F76" s="76">
        <v>0</v>
      </c>
      <c r="G76" s="76">
        <v>0</v>
      </c>
      <c r="H76" s="76">
        <v>0</v>
      </c>
      <c r="I76" s="83" t="s">
        <v>72</v>
      </c>
      <c r="J76" s="133">
        <v>2</v>
      </c>
      <c r="K76" s="169">
        <f t="shared" si="22"/>
        <v>2800.1679999999997</v>
      </c>
      <c r="L76" s="169">
        <f>SUM(L77:L81)</f>
        <v>6.6110000000000007</v>
      </c>
      <c r="M76" s="169">
        <f t="shared" ref="M76:W76" si="24">SUM(M77:M81)</f>
        <v>13.288000000000002</v>
      </c>
      <c r="N76" s="169">
        <f t="shared" si="24"/>
        <v>18.557000000000002</v>
      </c>
      <c r="O76" s="169">
        <f t="shared" si="24"/>
        <v>14.421000000000001</v>
      </c>
      <c r="P76" s="169">
        <f t="shared" si="24"/>
        <v>504.24</v>
      </c>
      <c r="Q76" s="169">
        <f t="shared" si="24"/>
        <v>11.924000000000001</v>
      </c>
      <c r="R76" s="169">
        <f t="shared" si="24"/>
        <v>17.127000000000002</v>
      </c>
      <c r="S76" s="169">
        <f t="shared" si="24"/>
        <v>0</v>
      </c>
      <c r="T76" s="169">
        <f t="shared" si="24"/>
        <v>1360</v>
      </c>
      <c r="U76" s="169">
        <f t="shared" si="24"/>
        <v>18</v>
      </c>
      <c r="V76" s="169">
        <f t="shared" si="24"/>
        <v>19</v>
      </c>
      <c r="W76" s="169">
        <f t="shared" si="24"/>
        <v>817</v>
      </c>
    </row>
    <row r="77" spans="1:23" ht="49.5" customHeight="1" x14ac:dyDescent="0.25">
      <c r="A77" s="88">
        <v>11</v>
      </c>
      <c r="B77" s="88"/>
      <c r="C77" s="73">
        <v>5</v>
      </c>
      <c r="D77" s="74" t="s">
        <v>11</v>
      </c>
      <c r="E77" s="75" t="s">
        <v>9</v>
      </c>
      <c r="F77" s="76">
        <v>1</v>
      </c>
      <c r="G77" s="76">
        <v>0</v>
      </c>
      <c r="H77" s="76">
        <v>0</v>
      </c>
      <c r="I77" s="112" t="s">
        <v>224</v>
      </c>
      <c r="J77" s="134">
        <v>4</v>
      </c>
      <c r="K77" s="173">
        <f t="shared" si="22"/>
        <v>0</v>
      </c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</row>
    <row r="78" spans="1:23" ht="33" customHeight="1" x14ac:dyDescent="0.25">
      <c r="A78" s="88">
        <v>11</v>
      </c>
      <c r="B78" s="88"/>
      <c r="C78" s="73">
        <v>5</v>
      </c>
      <c r="D78" s="74" t="s">
        <v>11</v>
      </c>
      <c r="E78" s="75" t="s">
        <v>9</v>
      </c>
      <c r="F78" s="76">
        <v>2</v>
      </c>
      <c r="G78" s="76">
        <v>0</v>
      </c>
      <c r="H78" s="76">
        <v>0</v>
      </c>
      <c r="I78" s="112" t="s">
        <v>163</v>
      </c>
      <c r="J78" s="134">
        <v>4</v>
      </c>
      <c r="K78" s="173">
        <f t="shared" si="22"/>
        <v>0</v>
      </c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</row>
    <row r="79" spans="1:23" ht="21" customHeight="1" x14ac:dyDescent="0.25">
      <c r="A79" s="88">
        <v>11</v>
      </c>
      <c r="B79" s="88"/>
      <c r="C79" s="73">
        <v>5</v>
      </c>
      <c r="D79" s="74" t="s">
        <v>11</v>
      </c>
      <c r="E79" s="75" t="s">
        <v>9</v>
      </c>
      <c r="F79" s="76">
        <v>3</v>
      </c>
      <c r="G79" s="76">
        <v>0</v>
      </c>
      <c r="H79" s="76">
        <v>0</v>
      </c>
      <c r="I79" s="112" t="s">
        <v>225</v>
      </c>
      <c r="J79" s="134">
        <v>4</v>
      </c>
      <c r="K79" s="173">
        <f t="shared" si="22"/>
        <v>0</v>
      </c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</row>
    <row r="80" spans="1:23" ht="16.5" customHeight="1" x14ac:dyDescent="0.25">
      <c r="A80" s="88">
        <v>11</v>
      </c>
      <c r="B80" s="88"/>
      <c r="C80" s="73">
        <v>5</v>
      </c>
      <c r="D80" s="74" t="s">
        <v>11</v>
      </c>
      <c r="E80" s="75" t="s">
        <v>9</v>
      </c>
      <c r="F80" s="76">
        <v>4</v>
      </c>
      <c r="G80" s="76">
        <v>0</v>
      </c>
      <c r="H80" s="76">
        <v>0</v>
      </c>
      <c r="I80" s="112" t="s">
        <v>226</v>
      </c>
      <c r="J80" s="134">
        <v>4</v>
      </c>
      <c r="K80" s="173">
        <f t="shared" si="22"/>
        <v>0</v>
      </c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</row>
    <row r="81" spans="1:23" ht="16.5" customHeight="1" x14ac:dyDescent="0.25">
      <c r="A81" s="88">
        <v>11</v>
      </c>
      <c r="B81" s="88"/>
      <c r="C81" s="73">
        <v>5</v>
      </c>
      <c r="D81" s="74" t="s">
        <v>11</v>
      </c>
      <c r="E81" s="75" t="s">
        <v>9</v>
      </c>
      <c r="F81" s="76" t="s">
        <v>33</v>
      </c>
      <c r="G81" s="76">
        <v>0</v>
      </c>
      <c r="H81" s="76">
        <v>0</v>
      </c>
      <c r="I81" s="112" t="s">
        <v>250</v>
      </c>
      <c r="J81" s="134">
        <v>4</v>
      </c>
      <c r="K81" s="173">
        <f t="shared" si="22"/>
        <v>2800.1679999999997</v>
      </c>
      <c r="L81" s="110">
        <v>6.6110000000000007</v>
      </c>
      <c r="M81" s="110">
        <v>13.288000000000002</v>
      </c>
      <c r="N81" s="110">
        <v>18.557000000000002</v>
      </c>
      <c r="O81" s="110">
        <v>14.421000000000001</v>
      </c>
      <c r="P81" s="110">
        <v>504.24</v>
      </c>
      <c r="Q81" s="110">
        <v>11.924000000000001</v>
      </c>
      <c r="R81" s="110">
        <v>17.127000000000002</v>
      </c>
      <c r="S81" s="110">
        <v>0</v>
      </c>
      <c r="T81" s="110">
        <v>1360</v>
      </c>
      <c r="U81" s="110">
        <v>18</v>
      </c>
      <c r="V81" s="110">
        <v>19</v>
      </c>
      <c r="W81" s="110">
        <v>817</v>
      </c>
    </row>
    <row r="82" spans="1:23" ht="46.5" customHeight="1" x14ac:dyDescent="0.25">
      <c r="A82" s="88">
        <v>11</v>
      </c>
      <c r="B82" s="88"/>
      <c r="C82" s="73">
        <v>5</v>
      </c>
      <c r="D82" s="74" t="s">
        <v>41</v>
      </c>
      <c r="E82" s="75" t="s">
        <v>9</v>
      </c>
      <c r="F82" s="76">
        <v>0</v>
      </c>
      <c r="G82" s="76">
        <v>0</v>
      </c>
      <c r="H82" s="76">
        <v>0</v>
      </c>
      <c r="I82" s="83" t="s">
        <v>227</v>
      </c>
      <c r="J82" s="133">
        <v>2</v>
      </c>
      <c r="K82" s="169">
        <f t="shared" si="22"/>
        <v>0</v>
      </c>
      <c r="L82" s="169">
        <f>L83</f>
        <v>0</v>
      </c>
      <c r="M82" s="169">
        <f t="shared" ref="M82:W82" si="25">M83</f>
        <v>0</v>
      </c>
      <c r="N82" s="169">
        <f t="shared" si="25"/>
        <v>0</v>
      </c>
      <c r="O82" s="169">
        <f t="shared" si="25"/>
        <v>0</v>
      </c>
      <c r="P82" s="169">
        <f t="shared" si="25"/>
        <v>0</v>
      </c>
      <c r="Q82" s="169">
        <f t="shared" si="25"/>
        <v>0</v>
      </c>
      <c r="R82" s="169">
        <f t="shared" si="25"/>
        <v>0</v>
      </c>
      <c r="S82" s="169">
        <f t="shared" si="25"/>
        <v>0</v>
      </c>
      <c r="T82" s="169">
        <f t="shared" si="25"/>
        <v>0</v>
      </c>
      <c r="U82" s="169">
        <f t="shared" si="25"/>
        <v>0</v>
      </c>
      <c r="V82" s="169">
        <f t="shared" si="25"/>
        <v>0</v>
      </c>
      <c r="W82" s="169">
        <f t="shared" si="25"/>
        <v>0</v>
      </c>
    </row>
    <row r="83" spans="1:23" ht="38.25" customHeight="1" x14ac:dyDescent="0.25">
      <c r="A83" s="88">
        <v>11</v>
      </c>
      <c r="B83" s="88"/>
      <c r="C83" s="73">
        <v>5</v>
      </c>
      <c r="D83" s="74" t="s">
        <v>41</v>
      </c>
      <c r="E83" s="75" t="s">
        <v>9</v>
      </c>
      <c r="F83" s="76">
        <v>1</v>
      </c>
      <c r="G83" s="76">
        <v>0</v>
      </c>
      <c r="H83" s="76">
        <v>0</v>
      </c>
      <c r="I83" s="112" t="s">
        <v>228</v>
      </c>
      <c r="J83" s="134">
        <v>4</v>
      </c>
      <c r="K83" s="173">
        <f t="shared" si="22"/>
        <v>0</v>
      </c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</row>
    <row r="84" spans="1:23" ht="15.75" customHeight="1" x14ac:dyDescent="0.25">
      <c r="A84" s="88">
        <v>11</v>
      </c>
      <c r="B84" s="88"/>
      <c r="C84" s="73">
        <v>6</v>
      </c>
      <c r="D84" s="74" t="s">
        <v>9</v>
      </c>
      <c r="E84" s="75" t="s">
        <v>9</v>
      </c>
      <c r="F84" s="76">
        <v>0</v>
      </c>
      <c r="G84" s="76">
        <v>0</v>
      </c>
      <c r="H84" s="76">
        <v>0</v>
      </c>
      <c r="I84" s="83" t="s">
        <v>76</v>
      </c>
      <c r="J84" s="133">
        <v>1</v>
      </c>
      <c r="K84" s="169">
        <f t="shared" si="22"/>
        <v>930933</v>
      </c>
      <c r="L84" s="169">
        <f>L85+L100+L108+L111</f>
        <v>15785</v>
      </c>
      <c r="M84" s="169">
        <f t="shared" ref="M84:W84" si="26">M85+M100+M108+M111</f>
        <v>117100</v>
      </c>
      <c r="N84" s="169">
        <f t="shared" si="26"/>
        <v>78347</v>
      </c>
      <c r="O84" s="169">
        <f t="shared" si="26"/>
        <v>109136</v>
      </c>
      <c r="P84" s="169">
        <f t="shared" si="26"/>
        <v>96022</v>
      </c>
      <c r="Q84" s="169">
        <f t="shared" si="26"/>
        <v>146286</v>
      </c>
      <c r="R84" s="169">
        <f t="shared" si="26"/>
        <v>128612</v>
      </c>
      <c r="S84" s="169">
        <f t="shared" si="26"/>
        <v>118354</v>
      </c>
      <c r="T84" s="169">
        <f t="shared" si="26"/>
        <v>45905</v>
      </c>
      <c r="U84" s="169">
        <f t="shared" si="26"/>
        <v>21395</v>
      </c>
      <c r="V84" s="169">
        <f t="shared" si="26"/>
        <v>30740</v>
      </c>
      <c r="W84" s="169">
        <f t="shared" si="26"/>
        <v>23251</v>
      </c>
    </row>
    <row r="85" spans="1:23" ht="15.75" customHeight="1" x14ac:dyDescent="0.25">
      <c r="A85" s="88">
        <v>11</v>
      </c>
      <c r="B85" s="88"/>
      <c r="C85" s="73">
        <v>6</v>
      </c>
      <c r="D85" s="74" t="s">
        <v>11</v>
      </c>
      <c r="E85" s="75" t="s">
        <v>9</v>
      </c>
      <c r="F85" s="76">
        <v>0</v>
      </c>
      <c r="G85" s="76">
        <v>0</v>
      </c>
      <c r="H85" s="76">
        <v>0</v>
      </c>
      <c r="I85" s="83" t="s">
        <v>251</v>
      </c>
      <c r="J85" s="133">
        <v>2</v>
      </c>
      <c r="K85" s="169">
        <f t="shared" si="22"/>
        <v>930933</v>
      </c>
      <c r="L85" s="169">
        <f>SUM(L86:L99)</f>
        <v>15785</v>
      </c>
      <c r="M85" s="169">
        <f t="shared" ref="M85:W85" si="27">SUM(M86:M99)</f>
        <v>117100</v>
      </c>
      <c r="N85" s="169">
        <f t="shared" si="27"/>
        <v>78347</v>
      </c>
      <c r="O85" s="169">
        <f t="shared" si="27"/>
        <v>109136</v>
      </c>
      <c r="P85" s="169">
        <f t="shared" si="27"/>
        <v>96022</v>
      </c>
      <c r="Q85" s="169">
        <f t="shared" si="27"/>
        <v>146286</v>
      </c>
      <c r="R85" s="169">
        <f t="shared" si="27"/>
        <v>128612</v>
      </c>
      <c r="S85" s="169">
        <f t="shared" si="27"/>
        <v>118354</v>
      </c>
      <c r="T85" s="169">
        <f t="shared" si="27"/>
        <v>45905</v>
      </c>
      <c r="U85" s="169">
        <f t="shared" si="27"/>
        <v>21395</v>
      </c>
      <c r="V85" s="169">
        <f t="shared" si="27"/>
        <v>30740</v>
      </c>
      <c r="W85" s="169">
        <f t="shared" si="27"/>
        <v>23251</v>
      </c>
    </row>
    <row r="86" spans="1:23" ht="30" customHeight="1" x14ac:dyDescent="0.25">
      <c r="A86" s="88">
        <v>11</v>
      </c>
      <c r="B86" s="88"/>
      <c r="C86" s="73">
        <v>6</v>
      </c>
      <c r="D86" s="73">
        <v>1</v>
      </c>
      <c r="E86" s="76">
        <v>0</v>
      </c>
      <c r="F86" s="76">
        <v>5</v>
      </c>
      <c r="G86" s="76">
        <v>0</v>
      </c>
      <c r="H86" s="76">
        <v>0</v>
      </c>
      <c r="I86" s="112" t="s">
        <v>231</v>
      </c>
      <c r="J86" s="134">
        <v>4</v>
      </c>
      <c r="K86" s="173">
        <f t="shared" si="22"/>
        <v>0</v>
      </c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</row>
    <row r="87" spans="1:23" ht="31.5" customHeight="1" x14ac:dyDescent="0.25">
      <c r="A87" s="88">
        <v>11</v>
      </c>
      <c r="B87" s="88"/>
      <c r="C87" s="73">
        <v>6</v>
      </c>
      <c r="D87" s="73">
        <v>1</v>
      </c>
      <c r="E87" s="76">
        <v>0</v>
      </c>
      <c r="F87" s="76">
        <v>6</v>
      </c>
      <c r="G87" s="76">
        <v>0</v>
      </c>
      <c r="H87" s="76">
        <v>0</v>
      </c>
      <c r="I87" s="112" t="s">
        <v>232</v>
      </c>
      <c r="J87" s="134">
        <v>4</v>
      </c>
      <c r="K87" s="173">
        <f t="shared" si="22"/>
        <v>0</v>
      </c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</row>
    <row r="88" spans="1:23" ht="33" customHeight="1" x14ac:dyDescent="0.25">
      <c r="A88" s="88">
        <v>11</v>
      </c>
      <c r="B88" s="88"/>
      <c r="C88" s="73">
        <v>6</v>
      </c>
      <c r="D88" s="73">
        <v>1</v>
      </c>
      <c r="E88" s="76">
        <v>1</v>
      </c>
      <c r="F88" s="76">
        <v>0</v>
      </c>
      <c r="G88" s="76">
        <v>0</v>
      </c>
      <c r="H88" s="76">
        <v>0</v>
      </c>
      <c r="I88" s="112" t="s">
        <v>233</v>
      </c>
      <c r="J88" s="134">
        <v>4</v>
      </c>
      <c r="K88" s="173">
        <f t="shared" si="22"/>
        <v>0</v>
      </c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</row>
    <row r="89" spans="1:23" ht="21" customHeight="1" x14ac:dyDescent="0.25">
      <c r="A89" s="88">
        <v>11</v>
      </c>
      <c r="B89" s="88"/>
      <c r="C89" s="73">
        <v>6</v>
      </c>
      <c r="D89" s="73">
        <v>1</v>
      </c>
      <c r="E89" s="76">
        <v>1</v>
      </c>
      <c r="F89" s="76">
        <v>1</v>
      </c>
      <c r="G89" s="76">
        <v>0</v>
      </c>
      <c r="H89" s="76">
        <v>0</v>
      </c>
      <c r="I89" s="112" t="s">
        <v>78</v>
      </c>
      <c r="J89" s="134">
        <v>4</v>
      </c>
      <c r="K89" s="173">
        <f t="shared" si="22"/>
        <v>0</v>
      </c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</row>
    <row r="90" spans="1:23" ht="21" customHeight="1" x14ac:dyDescent="0.25">
      <c r="A90" s="88">
        <v>11</v>
      </c>
      <c r="B90" s="88"/>
      <c r="C90" s="73">
        <v>6</v>
      </c>
      <c r="D90" s="73">
        <v>1</v>
      </c>
      <c r="E90" s="76">
        <v>1</v>
      </c>
      <c r="F90" s="76">
        <v>2</v>
      </c>
      <c r="G90" s="76">
        <v>0</v>
      </c>
      <c r="H90" s="76">
        <v>0</v>
      </c>
      <c r="I90" s="112" t="s">
        <v>79</v>
      </c>
      <c r="J90" s="134">
        <v>4</v>
      </c>
      <c r="K90" s="173">
        <f t="shared" si="22"/>
        <v>0</v>
      </c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</row>
    <row r="91" spans="1:23" ht="21" customHeight="1" x14ac:dyDescent="0.25">
      <c r="A91" s="88">
        <v>11</v>
      </c>
      <c r="B91" s="88"/>
      <c r="C91" s="73">
        <v>6</v>
      </c>
      <c r="D91" s="73">
        <v>1</v>
      </c>
      <c r="E91" s="76">
        <v>1</v>
      </c>
      <c r="F91" s="76">
        <v>3</v>
      </c>
      <c r="G91" s="76">
        <v>0</v>
      </c>
      <c r="H91" s="76">
        <v>0</v>
      </c>
      <c r="I91" s="112" t="s">
        <v>80</v>
      </c>
      <c r="J91" s="134">
        <v>4</v>
      </c>
      <c r="K91" s="173">
        <f t="shared" si="22"/>
        <v>0</v>
      </c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</row>
    <row r="92" spans="1:23" ht="21" customHeight="1" x14ac:dyDescent="0.25">
      <c r="A92" s="88">
        <v>11</v>
      </c>
      <c r="B92" s="88"/>
      <c r="C92" s="73">
        <v>6</v>
      </c>
      <c r="D92" s="73">
        <v>1</v>
      </c>
      <c r="E92" s="76">
        <v>1</v>
      </c>
      <c r="F92" s="76">
        <v>4</v>
      </c>
      <c r="G92" s="76">
        <v>0</v>
      </c>
      <c r="H92" s="76">
        <v>0</v>
      </c>
      <c r="I92" s="112" t="s">
        <v>81</v>
      </c>
      <c r="J92" s="134">
        <v>4</v>
      </c>
      <c r="K92" s="173">
        <f t="shared" si="22"/>
        <v>0</v>
      </c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</row>
    <row r="93" spans="1:23" ht="21" customHeight="1" x14ac:dyDescent="0.25">
      <c r="A93" s="88">
        <v>11</v>
      </c>
      <c r="B93" s="88"/>
      <c r="C93" s="73">
        <v>6</v>
      </c>
      <c r="D93" s="73">
        <v>1</v>
      </c>
      <c r="E93" s="76">
        <v>1</v>
      </c>
      <c r="F93" s="76">
        <v>7</v>
      </c>
      <c r="G93" s="76">
        <v>0</v>
      </c>
      <c r="H93" s="76">
        <v>0</v>
      </c>
      <c r="I93" s="112" t="s">
        <v>234</v>
      </c>
      <c r="J93" s="134">
        <v>4</v>
      </c>
      <c r="K93" s="173">
        <f t="shared" si="22"/>
        <v>0</v>
      </c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</row>
    <row r="94" spans="1:23" ht="21" customHeight="1" x14ac:dyDescent="0.25">
      <c r="A94" s="88">
        <v>11</v>
      </c>
      <c r="B94" s="88"/>
      <c r="C94" s="73">
        <v>6</v>
      </c>
      <c r="D94" s="73">
        <v>1</v>
      </c>
      <c r="E94" s="76">
        <v>1</v>
      </c>
      <c r="F94" s="76">
        <v>8</v>
      </c>
      <c r="G94" s="76">
        <v>0</v>
      </c>
      <c r="H94" s="76">
        <v>0</v>
      </c>
      <c r="I94" s="112" t="s">
        <v>164</v>
      </c>
      <c r="J94" s="134">
        <v>4</v>
      </c>
      <c r="K94" s="173">
        <f t="shared" si="22"/>
        <v>0</v>
      </c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</row>
    <row r="95" spans="1:23" ht="45" customHeight="1" x14ac:dyDescent="0.25">
      <c r="A95" s="88">
        <v>11</v>
      </c>
      <c r="B95" s="88"/>
      <c r="C95" s="73">
        <v>6</v>
      </c>
      <c r="D95" s="73">
        <v>1</v>
      </c>
      <c r="E95" s="76">
        <v>2</v>
      </c>
      <c r="F95" s="76">
        <v>1</v>
      </c>
      <c r="G95" s="76">
        <v>0</v>
      </c>
      <c r="H95" s="76">
        <v>0</v>
      </c>
      <c r="I95" s="112" t="s">
        <v>82</v>
      </c>
      <c r="J95" s="134">
        <v>4</v>
      </c>
      <c r="K95" s="173">
        <f t="shared" si="22"/>
        <v>0</v>
      </c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</row>
    <row r="96" spans="1:23" ht="45" customHeight="1" x14ac:dyDescent="0.25">
      <c r="A96" s="88">
        <v>11</v>
      </c>
      <c r="B96" s="88"/>
      <c r="C96" s="73">
        <v>6</v>
      </c>
      <c r="D96" s="73">
        <v>1</v>
      </c>
      <c r="E96" s="76">
        <v>2</v>
      </c>
      <c r="F96" s="76">
        <v>4</v>
      </c>
      <c r="G96" s="76">
        <v>0</v>
      </c>
      <c r="H96" s="76">
        <v>0</v>
      </c>
      <c r="I96" s="112" t="s">
        <v>252</v>
      </c>
      <c r="J96" s="134">
        <v>4</v>
      </c>
      <c r="K96" s="173">
        <f t="shared" si="22"/>
        <v>0</v>
      </c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</row>
    <row r="97" spans="1:23" ht="22.5" customHeight="1" x14ac:dyDescent="0.25">
      <c r="A97" s="88">
        <v>11</v>
      </c>
      <c r="B97" s="88"/>
      <c r="C97" s="73">
        <v>6</v>
      </c>
      <c r="D97" s="73">
        <v>1</v>
      </c>
      <c r="E97" s="76">
        <v>2</v>
      </c>
      <c r="F97" s="76">
        <v>6</v>
      </c>
      <c r="G97" s="76">
        <v>0</v>
      </c>
      <c r="H97" s="76">
        <v>0</v>
      </c>
      <c r="I97" s="112" t="s">
        <v>254</v>
      </c>
      <c r="J97" s="134">
        <v>4</v>
      </c>
      <c r="K97" s="173">
        <f t="shared" si="22"/>
        <v>0</v>
      </c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</row>
    <row r="98" spans="1:23" ht="22.5" customHeight="1" x14ac:dyDescent="0.25">
      <c r="A98" s="88">
        <v>11</v>
      </c>
      <c r="B98" s="88"/>
      <c r="C98" s="73">
        <v>6</v>
      </c>
      <c r="D98" s="73">
        <v>1</v>
      </c>
      <c r="E98" s="76">
        <v>2</v>
      </c>
      <c r="F98" s="76">
        <v>7</v>
      </c>
      <c r="G98" s="76">
        <v>0</v>
      </c>
      <c r="H98" s="76">
        <v>0</v>
      </c>
      <c r="I98" s="112" t="s">
        <v>253</v>
      </c>
      <c r="J98" s="134">
        <v>4</v>
      </c>
      <c r="K98" s="173">
        <f t="shared" si="22"/>
        <v>0</v>
      </c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</row>
    <row r="99" spans="1:23" ht="18.75" customHeight="1" x14ac:dyDescent="0.25">
      <c r="A99" s="88">
        <v>11</v>
      </c>
      <c r="B99" s="88"/>
      <c r="C99" s="73">
        <v>6</v>
      </c>
      <c r="D99" s="73">
        <v>1</v>
      </c>
      <c r="E99" s="76">
        <v>2</v>
      </c>
      <c r="F99" s="76">
        <v>9</v>
      </c>
      <c r="G99" s="76">
        <v>0</v>
      </c>
      <c r="H99" s="76">
        <v>0</v>
      </c>
      <c r="I99" s="112" t="s">
        <v>83</v>
      </c>
      <c r="J99" s="134">
        <v>4</v>
      </c>
      <c r="K99" s="173">
        <f t="shared" si="22"/>
        <v>930933</v>
      </c>
      <c r="L99" s="110">
        <v>15785</v>
      </c>
      <c r="M99" s="110">
        <f>52100+65000</f>
        <v>117100</v>
      </c>
      <c r="N99" s="110">
        <f>13347+65000</f>
        <v>78347</v>
      </c>
      <c r="O99" s="110">
        <f>44136+65000</f>
        <v>109136</v>
      </c>
      <c r="P99" s="110">
        <f>31022+65000</f>
        <v>96022</v>
      </c>
      <c r="Q99" s="110">
        <f>81286+65000</f>
        <v>146286</v>
      </c>
      <c r="R99" s="110">
        <f>63612+65000</f>
        <v>128612</v>
      </c>
      <c r="S99" s="110">
        <f>53354+65000</f>
        <v>118354</v>
      </c>
      <c r="T99" s="110">
        <v>45905</v>
      </c>
      <c r="U99" s="110">
        <v>21395</v>
      </c>
      <c r="V99" s="110">
        <v>30740</v>
      </c>
      <c r="W99" s="110">
        <v>23251</v>
      </c>
    </row>
    <row r="100" spans="1:23" ht="15.75" customHeight="1" x14ac:dyDescent="0.25">
      <c r="A100" s="88">
        <v>11</v>
      </c>
      <c r="B100" s="88"/>
      <c r="C100" s="73">
        <v>6</v>
      </c>
      <c r="D100" s="74" t="s">
        <v>14</v>
      </c>
      <c r="E100" s="75" t="s">
        <v>9</v>
      </c>
      <c r="F100" s="76">
        <v>0</v>
      </c>
      <c r="G100" s="76">
        <v>0</v>
      </c>
      <c r="H100" s="76">
        <v>0</v>
      </c>
      <c r="I100" s="83" t="s">
        <v>255</v>
      </c>
      <c r="J100" s="133">
        <v>2</v>
      </c>
      <c r="K100" s="169">
        <f t="shared" si="22"/>
        <v>0</v>
      </c>
      <c r="L100" s="169">
        <f>SUM(L101:L107)</f>
        <v>0</v>
      </c>
      <c r="M100" s="169">
        <f t="shared" ref="M100:W100" si="28">SUM(M101:M107)</f>
        <v>0</v>
      </c>
      <c r="N100" s="169">
        <f t="shared" si="28"/>
        <v>0</v>
      </c>
      <c r="O100" s="169">
        <f t="shared" si="28"/>
        <v>0</v>
      </c>
      <c r="P100" s="169">
        <f t="shared" si="28"/>
        <v>0</v>
      </c>
      <c r="Q100" s="169">
        <f t="shared" si="28"/>
        <v>0</v>
      </c>
      <c r="R100" s="169">
        <f t="shared" si="28"/>
        <v>0</v>
      </c>
      <c r="S100" s="169">
        <f t="shared" si="28"/>
        <v>0</v>
      </c>
      <c r="T100" s="169">
        <f t="shared" si="28"/>
        <v>0</v>
      </c>
      <c r="U100" s="169">
        <f t="shared" si="28"/>
        <v>0</v>
      </c>
      <c r="V100" s="169">
        <f t="shared" si="28"/>
        <v>0</v>
      </c>
      <c r="W100" s="169">
        <f t="shared" si="28"/>
        <v>0</v>
      </c>
    </row>
    <row r="101" spans="1:23" ht="24" customHeight="1" x14ac:dyDescent="0.25">
      <c r="A101" s="88">
        <v>11</v>
      </c>
      <c r="B101" s="88"/>
      <c r="C101" s="73">
        <v>6</v>
      </c>
      <c r="D101" s="73" t="s">
        <v>14</v>
      </c>
      <c r="E101" s="76">
        <v>0</v>
      </c>
      <c r="F101" s="76">
        <v>1</v>
      </c>
      <c r="G101" s="76">
        <v>0</v>
      </c>
      <c r="H101" s="76">
        <v>0</v>
      </c>
      <c r="I101" s="112" t="s">
        <v>256</v>
      </c>
      <c r="J101" s="134">
        <v>4</v>
      </c>
      <c r="K101" s="173">
        <f t="shared" si="22"/>
        <v>0</v>
      </c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</row>
    <row r="102" spans="1:23" ht="24" customHeight="1" x14ac:dyDescent="0.25">
      <c r="A102" s="88">
        <v>11</v>
      </c>
      <c r="B102" s="88"/>
      <c r="C102" s="73">
        <v>6</v>
      </c>
      <c r="D102" s="73" t="s">
        <v>14</v>
      </c>
      <c r="E102" s="76">
        <v>0</v>
      </c>
      <c r="F102" s="76">
        <v>2</v>
      </c>
      <c r="G102" s="76">
        <v>0</v>
      </c>
      <c r="H102" s="76">
        <v>0</v>
      </c>
      <c r="I102" s="112" t="s">
        <v>257</v>
      </c>
      <c r="J102" s="134">
        <v>4</v>
      </c>
      <c r="K102" s="173">
        <f t="shared" si="22"/>
        <v>0</v>
      </c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</row>
    <row r="103" spans="1:23" ht="24" customHeight="1" x14ac:dyDescent="0.25">
      <c r="A103" s="88">
        <v>11</v>
      </c>
      <c r="B103" s="88"/>
      <c r="C103" s="73">
        <v>6</v>
      </c>
      <c r="D103" s="73" t="s">
        <v>14</v>
      </c>
      <c r="E103" s="76">
        <v>0</v>
      </c>
      <c r="F103" s="76">
        <v>3</v>
      </c>
      <c r="G103" s="76">
        <v>0</v>
      </c>
      <c r="H103" s="76">
        <v>0</v>
      </c>
      <c r="I103" s="112" t="s">
        <v>258</v>
      </c>
      <c r="J103" s="134">
        <v>4</v>
      </c>
      <c r="K103" s="173">
        <f t="shared" si="22"/>
        <v>0</v>
      </c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</row>
    <row r="104" spans="1:23" ht="24" customHeight="1" x14ac:dyDescent="0.25">
      <c r="A104" s="88">
        <v>11</v>
      </c>
      <c r="B104" s="88"/>
      <c r="C104" s="73">
        <v>6</v>
      </c>
      <c r="D104" s="73" t="s">
        <v>14</v>
      </c>
      <c r="E104" s="76">
        <v>0</v>
      </c>
      <c r="F104" s="76">
        <v>4</v>
      </c>
      <c r="G104" s="76">
        <v>0</v>
      </c>
      <c r="H104" s="76">
        <v>0</v>
      </c>
      <c r="I104" s="112" t="s">
        <v>259</v>
      </c>
      <c r="J104" s="134">
        <v>4</v>
      </c>
      <c r="K104" s="173">
        <f t="shared" si="22"/>
        <v>0</v>
      </c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</row>
    <row r="105" spans="1:23" ht="24" customHeight="1" x14ac:dyDescent="0.25">
      <c r="A105" s="88">
        <v>11</v>
      </c>
      <c r="B105" s="88"/>
      <c r="C105" s="73">
        <v>6</v>
      </c>
      <c r="D105" s="73" t="s">
        <v>14</v>
      </c>
      <c r="E105" s="76">
        <v>0</v>
      </c>
      <c r="F105" s="76">
        <v>5</v>
      </c>
      <c r="G105" s="76">
        <v>0</v>
      </c>
      <c r="H105" s="76">
        <v>0</v>
      </c>
      <c r="I105" s="112" t="s">
        <v>260</v>
      </c>
      <c r="J105" s="134">
        <v>4</v>
      </c>
      <c r="K105" s="173">
        <f t="shared" si="22"/>
        <v>0</v>
      </c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</row>
    <row r="106" spans="1:23" ht="24" customHeight="1" x14ac:dyDescent="0.25">
      <c r="A106" s="88">
        <v>11</v>
      </c>
      <c r="B106" s="88"/>
      <c r="C106" s="73">
        <v>6</v>
      </c>
      <c r="D106" s="73" t="s">
        <v>14</v>
      </c>
      <c r="E106" s="76">
        <v>0</v>
      </c>
      <c r="F106" s="76">
        <v>6</v>
      </c>
      <c r="G106" s="76">
        <v>0</v>
      </c>
      <c r="H106" s="76">
        <v>0</v>
      </c>
      <c r="I106" s="112" t="s">
        <v>261</v>
      </c>
      <c r="J106" s="134">
        <v>4</v>
      </c>
      <c r="K106" s="173">
        <f t="shared" si="22"/>
        <v>0</v>
      </c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</row>
    <row r="107" spans="1:23" ht="24" customHeight="1" x14ac:dyDescent="0.25">
      <c r="A107" s="88">
        <v>11</v>
      </c>
      <c r="B107" s="88"/>
      <c r="C107" s="73">
        <v>6</v>
      </c>
      <c r="D107" s="73" t="s">
        <v>14</v>
      </c>
      <c r="E107" s="76">
        <v>0</v>
      </c>
      <c r="F107" s="76">
        <v>7</v>
      </c>
      <c r="G107" s="76">
        <v>0</v>
      </c>
      <c r="H107" s="76">
        <v>0</v>
      </c>
      <c r="I107" s="112" t="s">
        <v>262</v>
      </c>
      <c r="J107" s="134">
        <v>4</v>
      </c>
      <c r="K107" s="173">
        <f t="shared" si="22"/>
        <v>0</v>
      </c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</row>
    <row r="108" spans="1:23" ht="24" customHeight="1" x14ac:dyDescent="0.25">
      <c r="A108" s="88">
        <v>11</v>
      </c>
      <c r="B108" s="88"/>
      <c r="C108" s="73">
        <v>6</v>
      </c>
      <c r="D108" s="74" t="s">
        <v>20</v>
      </c>
      <c r="E108" s="75" t="s">
        <v>9</v>
      </c>
      <c r="F108" s="76">
        <v>0</v>
      </c>
      <c r="G108" s="76">
        <v>0</v>
      </c>
      <c r="H108" s="76">
        <v>0</v>
      </c>
      <c r="I108" s="83" t="s">
        <v>263</v>
      </c>
      <c r="J108" s="133">
        <v>2</v>
      </c>
      <c r="K108" s="169">
        <f t="shared" si="22"/>
        <v>0</v>
      </c>
      <c r="L108" s="169">
        <f>SUM(L109:L110)</f>
        <v>0</v>
      </c>
      <c r="M108" s="169">
        <f t="shared" ref="M108:W108" si="29">SUM(M109:M110)</f>
        <v>0</v>
      </c>
      <c r="N108" s="169">
        <f t="shared" si="29"/>
        <v>0</v>
      </c>
      <c r="O108" s="169">
        <f t="shared" si="29"/>
        <v>0</v>
      </c>
      <c r="P108" s="169">
        <f t="shared" si="29"/>
        <v>0</v>
      </c>
      <c r="Q108" s="169">
        <f t="shared" si="29"/>
        <v>0</v>
      </c>
      <c r="R108" s="169">
        <f t="shared" si="29"/>
        <v>0</v>
      </c>
      <c r="S108" s="169">
        <f t="shared" si="29"/>
        <v>0</v>
      </c>
      <c r="T108" s="169">
        <f t="shared" si="29"/>
        <v>0</v>
      </c>
      <c r="U108" s="169">
        <f t="shared" si="29"/>
        <v>0</v>
      </c>
      <c r="V108" s="169">
        <f t="shared" si="29"/>
        <v>0</v>
      </c>
      <c r="W108" s="169">
        <f t="shared" si="29"/>
        <v>0</v>
      </c>
    </row>
    <row r="109" spans="1:23" ht="24" customHeight="1" x14ac:dyDescent="0.25">
      <c r="A109" s="88">
        <v>11</v>
      </c>
      <c r="B109" s="88"/>
      <c r="C109" s="73">
        <v>6</v>
      </c>
      <c r="D109" s="74" t="s">
        <v>20</v>
      </c>
      <c r="E109" s="76">
        <v>0</v>
      </c>
      <c r="F109" s="76">
        <v>1</v>
      </c>
      <c r="G109" s="76">
        <v>0</v>
      </c>
      <c r="H109" s="76">
        <v>0</v>
      </c>
      <c r="I109" s="112" t="s">
        <v>229</v>
      </c>
      <c r="J109" s="134">
        <v>4</v>
      </c>
      <c r="K109" s="173">
        <f t="shared" si="22"/>
        <v>0</v>
      </c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</row>
    <row r="110" spans="1:23" ht="24" customHeight="1" x14ac:dyDescent="0.25">
      <c r="A110" s="88">
        <v>11</v>
      </c>
      <c r="B110" s="88"/>
      <c r="C110" s="73">
        <v>6</v>
      </c>
      <c r="D110" s="74" t="s">
        <v>20</v>
      </c>
      <c r="E110" s="76">
        <v>0</v>
      </c>
      <c r="F110" s="76">
        <v>2</v>
      </c>
      <c r="G110" s="76">
        <v>0</v>
      </c>
      <c r="H110" s="76">
        <v>0</v>
      </c>
      <c r="I110" s="112" t="s">
        <v>230</v>
      </c>
      <c r="J110" s="134">
        <v>4</v>
      </c>
      <c r="K110" s="173">
        <f t="shared" si="22"/>
        <v>0</v>
      </c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</row>
    <row r="111" spans="1:23" ht="54.75" customHeight="1" x14ac:dyDescent="0.25">
      <c r="A111" s="88">
        <v>11</v>
      </c>
      <c r="B111" s="88"/>
      <c r="C111" s="73">
        <v>6</v>
      </c>
      <c r="D111" s="74" t="s">
        <v>41</v>
      </c>
      <c r="E111" s="75" t="s">
        <v>9</v>
      </c>
      <c r="F111" s="76">
        <v>0</v>
      </c>
      <c r="G111" s="76">
        <v>0</v>
      </c>
      <c r="H111" s="76">
        <v>0</v>
      </c>
      <c r="I111" s="83" t="s">
        <v>235</v>
      </c>
      <c r="J111" s="133">
        <v>2</v>
      </c>
      <c r="K111" s="169">
        <f t="shared" si="22"/>
        <v>0</v>
      </c>
      <c r="L111" s="169">
        <f>L112</f>
        <v>0</v>
      </c>
      <c r="M111" s="169">
        <f t="shared" ref="M111:W111" si="30">M112</f>
        <v>0</v>
      </c>
      <c r="N111" s="169">
        <f t="shared" si="30"/>
        <v>0</v>
      </c>
      <c r="O111" s="169">
        <f t="shared" si="30"/>
        <v>0</v>
      </c>
      <c r="P111" s="169">
        <f t="shared" si="30"/>
        <v>0</v>
      </c>
      <c r="Q111" s="169">
        <f t="shared" si="30"/>
        <v>0</v>
      </c>
      <c r="R111" s="169">
        <f t="shared" si="30"/>
        <v>0</v>
      </c>
      <c r="S111" s="169">
        <f t="shared" si="30"/>
        <v>0</v>
      </c>
      <c r="T111" s="169">
        <f t="shared" si="30"/>
        <v>0</v>
      </c>
      <c r="U111" s="169">
        <f t="shared" si="30"/>
        <v>0</v>
      </c>
      <c r="V111" s="169">
        <f t="shared" si="30"/>
        <v>0</v>
      </c>
      <c r="W111" s="169">
        <f t="shared" si="30"/>
        <v>0</v>
      </c>
    </row>
    <row r="112" spans="1:23" ht="52.5" customHeight="1" x14ac:dyDescent="0.25">
      <c r="A112" s="88">
        <v>11</v>
      </c>
      <c r="B112" s="88"/>
      <c r="C112" s="73">
        <v>6</v>
      </c>
      <c r="D112" s="74" t="s">
        <v>41</v>
      </c>
      <c r="E112" s="75" t="s">
        <v>9</v>
      </c>
      <c r="F112" s="76">
        <v>1</v>
      </c>
      <c r="G112" s="76">
        <v>0</v>
      </c>
      <c r="H112" s="76">
        <v>0</v>
      </c>
      <c r="I112" s="112" t="s">
        <v>236</v>
      </c>
      <c r="J112" s="134">
        <v>4</v>
      </c>
      <c r="K112" s="173">
        <f t="shared" si="22"/>
        <v>0</v>
      </c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</row>
    <row r="113" spans="1:23" ht="15" customHeight="1" x14ac:dyDescent="0.25">
      <c r="A113" s="86">
        <v>14</v>
      </c>
      <c r="B113" s="138" t="s">
        <v>172</v>
      </c>
      <c r="D113" s="139"/>
      <c r="E113" s="139"/>
      <c r="F113" s="139"/>
      <c r="G113" s="139"/>
      <c r="H113" s="139"/>
      <c r="I113" s="147"/>
      <c r="J113" s="133">
        <v>0</v>
      </c>
      <c r="K113" s="169">
        <f t="shared" si="22"/>
        <v>6684426</v>
      </c>
      <c r="L113" s="169">
        <f>L114</f>
        <v>2676698</v>
      </c>
      <c r="M113" s="169">
        <f t="shared" ref="M113:W113" si="31">M114</f>
        <v>1053507</v>
      </c>
      <c r="N113" s="169">
        <f t="shared" si="31"/>
        <v>517833</v>
      </c>
      <c r="O113" s="169">
        <f t="shared" si="31"/>
        <v>335698</v>
      </c>
      <c r="P113" s="169">
        <f t="shared" si="31"/>
        <v>323478</v>
      </c>
      <c r="Q113" s="169">
        <f t="shared" si="31"/>
        <v>253450</v>
      </c>
      <c r="R113" s="169">
        <f t="shared" si="31"/>
        <v>250478</v>
      </c>
      <c r="S113" s="169">
        <f t="shared" si="31"/>
        <v>259638</v>
      </c>
      <c r="T113" s="169">
        <f t="shared" si="31"/>
        <v>255024</v>
      </c>
      <c r="U113" s="169">
        <f t="shared" si="31"/>
        <v>254796</v>
      </c>
      <c r="V113" s="169">
        <f t="shared" si="31"/>
        <v>253459</v>
      </c>
      <c r="W113" s="169">
        <f t="shared" si="31"/>
        <v>250367</v>
      </c>
    </row>
    <row r="114" spans="1:23" ht="22.5" customHeight="1" x14ac:dyDescent="0.25">
      <c r="A114" s="88">
        <v>14</v>
      </c>
      <c r="B114" s="88"/>
      <c r="C114" s="73">
        <v>7</v>
      </c>
      <c r="D114" s="74" t="s">
        <v>9</v>
      </c>
      <c r="E114" s="75" t="s">
        <v>9</v>
      </c>
      <c r="F114" s="76">
        <v>0</v>
      </c>
      <c r="G114" s="76">
        <v>0</v>
      </c>
      <c r="H114" s="76">
        <v>0</v>
      </c>
      <c r="I114" s="83" t="s">
        <v>291</v>
      </c>
      <c r="J114" s="133">
        <v>1</v>
      </c>
      <c r="K114" s="169">
        <f t="shared" si="22"/>
        <v>6684426</v>
      </c>
      <c r="L114" s="169">
        <f>L115+L118+L120+L123</f>
        <v>2676698</v>
      </c>
      <c r="M114" s="169">
        <f t="shared" ref="M114:W114" si="32">M115+M118+M120+M123</f>
        <v>1053507</v>
      </c>
      <c r="N114" s="169">
        <f t="shared" si="32"/>
        <v>517833</v>
      </c>
      <c r="O114" s="169">
        <f t="shared" si="32"/>
        <v>335698</v>
      </c>
      <c r="P114" s="169">
        <f t="shared" si="32"/>
        <v>323478</v>
      </c>
      <c r="Q114" s="169">
        <f t="shared" si="32"/>
        <v>253450</v>
      </c>
      <c r="R114" s="169">
        <f t="shared" si="32"/>
        <v>250478</v>
      </c>
      <c r="S114" s="169">
        <f t="shared" si="32"/>
        <v>259638</v>
      </c>
      <c r="T114" s="169">
        <f t="shared" si="32"/>
        <v>255024</v>
      </c>
      <c r="U114" s="169">
        <f t="shared" si="32"/>
        <v>254796</v>
      </c>
      <c r="V114" s="169">
        <f t="shared" si="32"/>
        <v>253459</v>
      </c>
      <c r="W114" s="169">
        <f t="shared" si="32"/>
        <v>250367</v>
      </c>
    </row>
    <row r="115" spans="1:23" ht="22.5" customHeight="1" x14ac:dyDescent="0.25">
      <c r="A115" s="88">
        <v>14</v>
      </c>
      <c r="B115" s="88"/>
      <c r="C115" s="73">
        <v>7</v>
      </c>
      <c r="D115" s="74" t="s">
        <v>11</v>
      </c>
      <c r="E115" s="75" t="s">
        <v>9</v>
      </c>
      <c r="F115" s="76">
        <v>0</v>
      </c>
      <c r="G115" s="76">
        <v>0</v>
      </c>
      <c r="H115" s="76">
        <v>0</v>
      </c>
      <c r="I115" s="83" t="s">
        <v>264</v>
      </c>
      <c r="J115" s="133">
        <v>2</v>
      </c>
      <c r="K115" s="169">
        <f t="shared" si="22"/>
        <v>6684426</v>
      </c>
      <c r="L115" s="169">
        <f>L116</f>
        <v>2676698</v>
      </c>
      <c r="M115" s="169">
        <f t="shared" ref="M115:W116" si="33">M116</f>
        <v>1053507</v>
      </c>
      <c r="N115" s="169">
        <f t="shared" si="33"/>
        <v>517833</v>
      </c>
      <c r="O115" s="169">
        <f t="shared" si="33"/>
        <v>335698</v>
      </c>
      <c r="P115" s="169">
        <f t="shared" si="33"/>
        <v>323478</v>
      </c>
      <c r="Q115" s="169">
        <f t="shared" si="33"/>
        <v>253450</v>
      </c>
      <c r="R115" s="169">
        <f t="shared" si="33"/>
        <v>250478</v>
      </c>
      <c r="S115" s="169">
        <f t="shared" si="33"/>
        <v>259638</v>
      </c>
      <c r="T115" s="169">
        <f t="shared" si="33"/>
        <v>255024</v>
      </c>
      <c r="U115" s="169">
        <f t="shared" si="33"/>
        <v>254796</v>
      </c>
      <c r="V115" s="169">
        <f t="shared" si="33"/>
        <v>253459</v>
      </c>
      <c r="W115" s="169">
        <f t="shared" si="33"/>
        <v>250367</v>
      </c>
    </row>
    <row r="116" spans="1:23" ht="29.25" customHeight="1" x14ac:dyDescent="0.25">
      <c r="A116" s="88">
        <v>14</v>
      </c>
      <c r="B116" s="88"/>
      <c r="C116" s="73">
        <v>7</v>
      </c>
      <c r="D116" s="73">
        <v>1</v>
      </c>
      <c r="E116" s="76">
        <v>0</v>
      </c>
      <c r="F116" s="76">
        <v>2</v>
      </c>
      <c r="G116" s="76">
        <v>0</v>
      </c>
      <c r="H116" s="76">
        <v>0</v>
      </c>
      <c r="I116" s="83" t="s">
        <v>85</v>
      </c>
      <c r="J116" s="133">
        <v>3</v>
      </c>
      <c r="K116" s="169">
        <f t="shared" si="22"/>
        <v>6684426</v>
      </c>
      <c r="L116" s="169">
        <f>L117</f>
        <v>2676698</v>
      </c>
      <c r="M116" s="169">
        <f t="shared" si="33"/>
        <v>1053507</v>
      </c>
      <c r="N116" s="169">
        <f t="shared" si="33"/>
        <v>517833</v>
      </c>
      <c r="O116" s="169">
        <f t="shared" si="33"/>
        <v>335698</v>
      </c>
      <c r="P116" s="169">
        <f t="shared" si="33"/>
        <v>323478</v>
      </c>
      <c r="Q116" s="169">
        <f t="shared" si="33"/>
        <v>253450</v>
      </c>
      <c r="R116" s="169">
        <f t="shared" si="33"/>
        <v>250478</v>
      </c>
      <c r="S116" s="169">
        <f t="shared" si="33"/>
        <v>259638</v>
      </c>
      <c r="T116" s="169">
        <f t="shared" si="33"/>
        <v>255024</v>
      </c>
      <c r="U116" s="169">
        <f t="shared" si="33"/>
        <v>254796</v>
      </c>
      <c r="V116" s="169">
        <f t="shared" si="33"/>
        <v>253459</v>
      </c>
      <c r="W116" s="169">
        <f t="shared" si="33"/>
        <v>250367</v>
      </c>
    </row>
    <row r="117" spans="1:23" ht="33.75" customHeight="1" x14ac:dyDescent="0.25">
      <c r="A117" s="88">
        <v>14</v>
      </c>
      <c r="B117" s="88"/>
      <c r="C117" s="73">
        <v>7</v>
      </c>
      <c r="D117" s="73">
        <v>1</v>
      </c>
      <c r="E117" s="76">
        <v>0</v>
      </c>
      <c r="F117" s="76">
        <v>2</v>
      </c>
      <c r="G117" s="76">
        <v>0</v>
      </c>
      <c r="H117" s="76">
        <v>2</v>
      </c>
      <c r="I117" s="112" t="s">
        <v>237</v>
      </c>
      <c r="J117" s="134">
        <v>4</v>
      </c>
      <c r="K117" s="184">
        <f t="shared" si="22"/>
        <v>6684426</v>
      </c>
      <c r="L117" s="110">
        <v>2676698</v>
      </c>
      <c r="M117" s="110">
        <v>1053507</v>
      </c>
      <c r="N117" s="110">
        <v>517833</v>
      </c>
      <c r="O117" s="110">
        <v>335698</v>
      </c>
      <c r="P117" s="110">
        <v>323478</v>
      </c>
      <c r="Q117" s="110">
        <v>253450</v>
      </c>
      <c r="R117" s="110">
        <v>250478</v>
      </c>
      <c r="S117" s="110">
        <v>259638</v>
      </c>
      <c r="T117" s="110">
        <v>255024</v>
      </c>
      <c r="U117" s="110">
        <v>254796</v>
      </c>
      <c r="V117" s="110">
        <v>253459</v>
      </c>
      <c r="W117" s="110">
        <v>250367</v>
      </c>
    </row>
    <row r="118" spans="1:23" ht="45" customHeight="1" x14ac:dyDescent="0.25">
      <c r="A118" s="88">
        <v>14</v>
      </c>
      <c r="B118" s="88"/>
      <c r="C118" s="73">
        <v>7</v>
      </c>
      <c r="D118" s="73">
        <v>2</v>
      </c>
      <c r="E118" s="76">
        <v>0</v>
      </c>
      <c r="F118" s="76">
        <v>0</v>
      </c>
      <c r="G118" s="76">
        <v>0</v>
      </c>
      <c r="H118" s="76">
        <v>0</v>
      </c>
      <c r="I118" s="83" t="s">
        <v>265</v>
      </c>
      <c r="J118" s="135">
        <v>2</v>
      </c>
      <c r="K118" s="172">
        <f t="shared" si="22"/>
        <v>0</v>
      </c>
      <c r="L118" s="172">
        <f>L119</f>
        <v>0</v>
      </c>
      <c r="M118" s="172">
        <f t="shared" ref="M118:W118" si="34">M119</f>
        <v>0</v>
      </c>
      <c r="N118" s="172">
        <f t="shared" si="34"/>
        <v>0</v>
      </c>
      <c r="O118" s="172">
        <f t="shared" si="34"/>
        <v>0</v>
      </c>
      <c r="P118" s="172">
        <f t="shared" si="34"/>
        <v>0</v>
      </c>
      <c r="Q118" s="172">
        <f t="shared" si="34"/>
        <v>0</v>
      </c>
      <c r="R118" s="172">
        <f t="shared" si="34"/>
        <v>0</v>
      </c>
      <c r="S118" s="172">
        <f t="shared" si="34"/>
        <v>0</v>
      </c>
      <c r="T118" s="172">
        <f t="shared" si="34"/>
        <v>0</v>
      </c>
      <c r="U118" s="172">
        <f t="shared" si="34"/>
        <v>0</v>
      </c>
      <c r="V118" s="172">
        <f t="shared" si="34"/>
        <v>0</v>
      </c>
      <c r="W118" s="172">
        <f t="shared" si="34"/>
        <v>0</v>
      </c>
    </row>
    <row r="119" spans="1:23" ht="33.75" customHeight="1" x14ac:dyDescent="0.25">
      <c r="A119" s="88">
        <v>14</v>
      </c>
      <c r="B119" s="88"/>
      <c r="C119" s="73">
        <v>7</v>
      </c>
      <c r="D119" s="73">
        <v>2</v>
      </c>
      <c r="E119" s="76">
        <v>0</v>
      </c>
      <c r="F119" s="76">
        <v>2</v>
      </c>
      <c r="G119" s="76">
        <v>0</v>
      </c>
      <c r="H119" s="76">
        <v>0</v>
      </c>
      <c r="I119" s="112" t="s">
        <v>266</v>
      </c>
      <c r="J119" s="134">
        <v>4</v>
      </c>
      <c r="K119" s="173">
        <f t="shared" si="22"/>
        <v>0</v>
      </c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</row>
    <row r="120" spans="1:23" ht="45" customHeight="1" x14ac:dyDescent="0.25">
      <c r="A120" s="88">
        <v>14</v>
      </c>
      <c r="B120" s="88"/>
      <c r="C120" s="73">
        <v>7</v>
      </c>
      <c r="D120" s="73">
        <v>3</v>
      </c>
      <c r="E120" s="76">
        <v>0</v>
      </c>
      <c r="F120" s="76">
        <v>0</v>
      </c>
      <c r="G120" s="76">
        <v>0</v>
      </c>
      <c r="H120" s="76">
        <v>0</v>
      </c>
      <c r="I120" s="83" t="s">
        <v>267</v>
      </c>
      <c r="J120" s="135">
        <v>2</v>
      </c>
      <c r="K120" s="172">
        <f t="shared" si="22"/>
        <v>0</v>
      </c>
      <c r="L120" s="172">
        <f>SUM(L121:L122)</f>
        <v>0</v>
      </c>
      <c r="M120" s="172">
        <f t="shared" ref="M120:W120" si="35">SUM(M121:M122)</f>
        <v>0</v>
      </c>
      <c r="N120" s="172">
        <f t="shared" si="35"/>
        <v>0</v>
      </c>
      <c r="O120" s="172">
        <f t="shared" si="35"/>
        <v>0</v>
      </c>
      <c r="P120" s="172">
        <f t="shared" si="35"/>
        <v>0</v>
      </c>
      <c r="Q120" s="172">
        <f t="shared" si="35"/>
        <v>0</v>
      </c>
      <c r="R120" s="172">
        <f t="shared" si="35"/>
        <v>0</v>
      </c>
      <c r="S120" s="172">
        <f t="shared" si="35"/>
        <v>0</v>
      </c>
      <c r="T120" s="172">
        <f t="shared" si="35"/>
        <v>0</v>
      </c>
      <c r="U120" s="172">
        <f t="shared" si="35"/>
        <v>0</v>
      </c>
      <c r="V120" s="172">
        <f t="shared" si="35"/>
        <v>0</v>
      </c>
      <c r="W120" s="172">
        <f t="shared" si="35"/>
        <v>0</v>
      </c>
    </row>
    <row r="121" spans="1:23" ht="33.75" customHeight="1" x14ac:dyDescent="0.25">
      <c r="A121" s="88">
        <v>14</v>
      </c>
      <c r="B121" s="88"/>
      <c r="C121" s="73">
        <v>7</v>
      </c>
      <c r="D121" s="73">
        <v>3</v>
      </c>
      <c r="E121" s="76">
        <v>0</v>
      </c>
      <c r="F121" s="76">
        <v>2</v>
      </c>
      <c r="G121" s="76">
        <v>0</v>
      </c>
      <c r="H121" s="76">
        <v>0</v>
      </c>
      <c r="I121" s="112" t="s">
        <v>268</v>
      </c>
      <c r="J121" s="134">
        <v>4</v>
      </c>
      <c r="K121" s="173">
        <f t="shared" si="22"/>
        <v>0</v>
      </c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</row>
    <row r="122" spans="1:23" ht="33.75" customHeight="1" x14ac:dyDescent="0.25">
      <c r="A122" s="88">
        <v>14</v>
      </c>
      <c r="B122" s="88"/>
      <c r="C122" s="73">
        <v>7</v>
      </c>
      <c r="D122" s="73">
        <v>3</v>
      </c>
      <c r="E122" s="76">
        <v>0</v>
      </c>
      <c r="F122" s="76">
        <v>4</v>
      </c>
      <c r="G122" s="76">
        <v>0</v>
      </c>
      <c r="H122" s="76">
        <v>0</v>
      </c>
      <c r="I122" s="112" t="s">
        <v>269</v>
      </c>
      <c r="J122" s="134">
        <v>4</v>
      </c>
      <c r="K122" s="173">
        <f t="shared" si="22"/>
        <v>0</v>
      </c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</row>
    <row r="123" spans="1:23" ht="19.5" customHeight="1" x14ac:dyDescent="0.25">
      <c r="A123" s="88">
        <v>14</v>
      </c>
      <c r="B123" s="88"/>
      <c r="C123" s="73">
        <v>7</v>
      </c>
      <c r="D123" s="74" t="s">
        <v>41</v>
      </c>
      <c r="E123" s="75" t="s">
        <v>9</v>
      </c>
      <c r="F123" s="76">
        <v>0</v>
      </c>
      <c r="G123" s="76">
        <v>0</v>
      </c>
      <c r="H123" s="76">
        <v>0</v>
      </c>
      <c r="I123" s="83" t="s">
        <v>270</v>
      </c>
      <c r="J123" s="133">
        <v>2</v>
      </c>
      <c r="K123" s="172">
        <f t="shared" si="22"/>
        <v>0</v>
      </c>
      <c r="L123" s="172">
        <f>L124</f>
        <v>0</v>
      </c>
      <c r="M123" s="172">
        <f t="shared" ref="M123:W123" si="36">M124</f>
        <v>0</v>
      </c>
      <c r="N123" s="172">
        <f t="shared" si="36"/>
        <v>0</v>
      </c>
      <c r="O123" s="172">
        <f t="shared" si="36"/>
        <v>0</v>
      </c>
      <c r="P123" s="172">
        <f t="shared" si="36"/>
        <v>0</v>
      </c>
      <c r="Q123" s="172">
        <f t="shared" si="36"/>
        <v>0</v>
      </c>
      <c r="R123" s="172">
        <f t="shared" si="36"/>
        <v>0</v>
      </c>
      <c r="S123" s="172">
        <f t="shared" si="36"/>
        <v>0</v>
      </c>
      <c r="T123" s="172">
        <f t="shared" si="36"/>
        <v>0</v>
      </c>
      <c r="U123" s="172">
        <f t="shared" si="36"/>
        <v>0</v>
      </c>
      <c r="V123" s="172">
        <f t="shared" si="36"/>
        <v>0</v>
      </c>
      <c r="W123" s="172">
        <f t="shared" si="36"/>
        <v>0</v>
      </c>
    </row>
    <row r="124" spans="1:23" ht="35.25" customHeight="1" x14ac:dyDescent="0.25">
      <c r="A124" s="88">
        <v>14</v>
      </c>
      <c r="B124" s="88"/>
      <c r="C124" s="73">
        <v>7</v>
      </c>
      <c r="D124" s="74" t="s">
        <v>41</v>
      </c>
      <c r="E124" s="75" t="s">
        <v>9</v>
      </c>
      <c r="F124" s="76">
        <v>1</v>
      </c>
      <c r="G124" s="76">
        <v>0</v>
      </c>
      <c r="H124" s="76">
        <v>0</v>
      </c>
      <c r="I124" s="112" t="s">
        <v>271</v>
      </c>
      <c r="J124" s="134">
        <v>4</v>
      </c>
      <c r="K124" s="173">
        <f t="shared" si="22"/>
        <v>0</v>
      </c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</row>
    <row r="125" spans="1:23" ht="22.5" customHeight="1" x14ac:dyDescent="0.25">
      <c r="C125" s="73">
        <v>8</v>
      </c>
      <c r="D125" s="74" t="s">
        <v>9</v>
      </c>
      <c r="E125" s="75" t="s">
        <v>9</v>
      </c>
      <c r="F125" s="76">
        <v>0</v>
      </c>
      <c r="G125" s="76">
        <v>0</v>
      </c>
      <c r="H125" s="76">
        <v>0</v>
      </c>
      <c r="I125" s="83" t="s">
        <v>272</v>
      </c>
      <c r="J125" s="133">
        <v>1</v>
      </c>
      <c r="K125" s="169">
        <f>SUM(L125:W125)</f>
        <v>66685169.689999998</v>
      </c>
      <c r="L125" s="169">
        <f>L128+L141+L146+L153+L158+L151</f>
        <v>5767406.5800000001</v>
      </c>
      <c r="M125" s="169">
        <f t="shared" ref="M125:W125" si="37">M128+M141+M146+M153+M158+M151</f>
        <v>6987542.21</v>
      </c>
      <c r="N125" s="169">
        <f t="shared" si="37"/>
        <v>5299522</v>
      </c>
      <c r="O125" s="169">
        <f t="shared" si="37"/>
        <v>6220081.1799999997</v>
      </c>
      <c r="P125" s="169">
        <f t="shared" si="37"/>
        <v>6288203.3399999999</v>
      </c>
      <c r="Q125" s="169">
        <f t="shared" si="37"/>
        <v>6077175.5300000003</v>
      </c>
      <c r="R125" s="169">
        <f t="shared" si="37"/>
        <v>5800124.5300000003</v>
      </c>
      <c r="S125" s="169">
        <f t="shared" si="37"/>
        <v>5721819.5499999998</v>
      </c>
      <c r="T125" s="169">
        <f t="shared" si="37"/>
        <v>5499301.9699999997</v>
      </c>
      <c r="U125" s="169">
        <f t="shared" si="37"/>
        <v>4742388.0599999996</v>
      </c>
      <c r="V125" s="169">
        <f t="shared" si="37"/>
        <v>4080105.41</v>
      </c>
      <c r="W125" s="169">
        <f t="shared" si="37"/>
        <v>4201499.33</v>
      </c>
    </row>
    <row r="126" spans="1:23" ht="15.75" customHeight="1" x14ac:dyDescent="0.25">
      <c r="A126" s="87">
        <v>1</v>
      </c>
      <c r="B126" s="138" t="s">
        <v>170</v>
      </c>
      <c r="D126" s="139"/>
      <c r="E126" s="139"/>
      <c r="F126" s="139"/>
      <c r="G126" s="139"/>
      <c r="H126" s="139"/>
      <c r="I126" s="148"/>
      <c r="J126" s="133">
        <v>0</v>
      </c>
      <c r="K126" s="169">
        <f t="shared" si="22"/>
        <v>33653798</v>
      </c>
      <c r="L126" s="169">
        <f>L127+L140</f>
        <v>2808269</v>
      </c>
      <c r="M126" s="169">
        <f t="shared" ref="M126:W126" si="38">M127+M140</f>
        <v>3732639</v>
      </c>
      <c r="N126" s="169">
        <f t="shared" si="38"/>
        <v>2423035</v>
      </c>
      <c r="O126" s="169">
        <f t="shared" si="38"/>
        <v>3167436</v>
      </c>
      <c r="P126" s="169">
        <f t="shared" si="38"/>
        <v>3184173</v>
      </c>
      <c r="Q126" s="169">
        <f t="shared" si="38"/>
        <v>3019973</v>
      </c>
      <c r="R126" s="169">
        <f t="shared" si="38"/>
        <v>2855063</v>
      </c>
      <c r="S126" s="169">
        <f t="shared" si="38"/>
        <v>2749167</v>
      </c>
      <c r="T126" s="169">
        <f t="shared" si="38"/>
        <v>2578432</v>
      </c>
      <c r="U126" s="169">
        <f t="shared" si="38"/>
        <v>2021118</v>
      </c>
      <c r="V126" s="169">
        <f t="shared" si="38"/>
        <v>2508247</v>
      </c>
      <c r="W126" s="169">
        <f t="shared" si="38"/>
        <v>2606246</v>
      </c>
    </row>
    <row r="127" spans="1:23" ht="15.75" customHeight="1" x14ac:dyDescent="0.25">
      <c r="A127" s="87">
        <v>15</v>
      </c>
      <c r="B127" s="138" t="s">
        <v>173</v>
      </c>
      <c r="D127" s="139"/>
      <c r="E127" s="139"/>
      <c r="F127" s="139"/>
      <c r="G127" s="139"/>
      <c r="H127" s="139"/>
      <c r="I127" s="149"/>
      <c r="J127" s="133">
        <v>0</v>
      </c>
      <c r="K127" s="169">
        <f t="shared" si="22"/>
        <v>33614471</v>
      </c>
      <c r="L127" s="169">
        <f>L128</f>
        <v>2804768</v>
      </c>
      <c r="M127" s="169">
        <f t="shared" ref="M127:W128" si="39">M128</f>
        <v>3730196</v>
      </c>
      <c r="N127" s="169">
        <f t="shared" si="39"/>
        <v>2418932</v>
      </c>
      <c r="O127" s="169">
        <f t="shared" si="39"/>
        <v>3164768</v>
      </c>
      <c r="P127" s="169">
        <f t="shared" si="39"/>
        <v>3180215</v>
      </c>
      <c r="Q127" s="169">
        <f t="shared" si="39"/>
        <v>3016721</v>
      </c>
      <c r="R127" s="169">
        <f t="shared" si="39"/>
        <v>2853087</v>
      </c>
      <c r="S127" s="169">
        <f t="shared" si="39"/>
        <v>2745684</v>
      </c>
      <c r="T127" s="169">
        <f t="shared" si="39"/>
        <v>2575266</v>
      </c>
      <c r="U127" s="169">
        <f t="shared" si="39"/>
        <v>2017898</v>
      </c>
      <c r="V127" s="169">
        <f t="shared" si="39"/>
        <v>2505482</v>
      </c>
      <c r="W127" s="169">
        <f t="shared" si="39"/>
        <v>2601454</v>
      </c>
    </row>
    <row r="128" spans="1:23" ht="15.75" customHeight="1" x14ac:dyDescent="0.25">
      <c r="A128" s="88">
        <v>15</v>
      </c>
      <c r="B128" s="88"/>
      <c r="C128" s="73">
        <v>8</v>
      </c>
      <c r="D128" s="73">
        <v>1</v>
      </c>
      <c r="E128" s="76">
        <v>0</v>
      </c>
      <c r="F128" s="76">
        <v>0</v>
      </c>
      <c r="G128" s="76">
        <v>0</v>
      </c>
      <c r="H128" s="76">
        <v>0</v>
      </c>
      <c r="I128" s="83" t="s">
        <v>88</v>
      </c>
      <c r="J128" s="133">
        <v>2</v>
      </c>
      <c r="K128" s="172">
        <f t="shared" si="22"/>
        <v>33614471</v>
      </c>
      <c r="L128" s="172">
        <f>L129</f>
        <v>2804768</v>
      </c>
      <c r="M128" s="172">
        <f t="shared" si="39"/>
        <v>3730196</v>
      </c>
      <c r="N128" s="172">
        <f t="shared" si="39"/>
        <v>2418932</v>
      </c>
      <c r="O128" s="172">
        <f t="shared" si="39"/>
        <v>3164768</v>
      </c>
      <c r="P128" s="172">
        <f t="shared" si="39"/>
        <v>3180215</v>
      </c>
      <c r="Q128" s="172">
        <f t="shared" si="39"/>
        <v>3016721</v>
      </c>
      <c r="R128" s="172">
        <f t="shared" si="39"/>
        <v>2853087</v>
      </c>
      <c r="S128" s="172">
        <f t="shared" si="39"/>
        <v>2745684</v>
      </c>
      <c r="T128" s="172">
        <f t="shared" si="39"/>
        <v>2575266</v>
      </c>
      <c r="U128" s="172">
        <f t="shared" si="39"/>
        <v>2017898</v>
      </c>
      <c r="V128" s="172">
        <f t="shared" si="39"/>
        <v>2505482</v>
      </c>
      <c r="W128" s="172">
        <f t="shared" si="39"/>
        <v>2601454</v>
      </c>
    </row>
    <row r="129" spans="1:23" ht="15.75" customHeight="1" x14ac:dyDescent="0.25">
      <c r="A129" s="88">
        <v>15</v>
      </c>
      <c r="B129" s="88"/>
      <c r="C129" s="73">
        <v>8</v>
      </c>
      <c r="D129" s="73">
        <v>1</v>
      </c>
      <c r="E129" s="76">
        <v>0</v>
      </c>
      <c r="F129" s="76">
        <v>1</v>
      </c>
      <c r="G129" s="76">
        <v>0</v>
      </c>
      <c r="H129" s="76">
        <v>0</v>
      </c>
      <c r="I129" s="83" t="s">
        <v>165</v>
      </c>
      <c r="J129" s="133">
        <v>3</v>
      </c>
      <c r="K129" s="169">
        <f t="shared" si="22"/>
        <v>33614471</v>
      </c>
      <c r="L129" s="169">
        <f>SUM(L130:L139)</f>
        <v>2804768</v>
      </c>
      <c r="M129" s="169">
        <f>SUM(M130:M139)</f>
        <v>3730196</v>
      </c>
      <c r="N129" s="169">
        <f>SUM(N130:N139)</f>
        <v>2418932</v>
      </c>
      <c r="O129" s="169">
        <f t="shared" ref="O129:W129" si="40">SUM(O130:O139)</f>
        <v>3164768</v>
      </c>
      <c r="P129" s="169">
        <f t="shared" si="40"/>
        <v>3180215</v>
      </c>
      <c r="Q129" s="169">
        <f t="shared" si="40"/>
        <v>3016721</v>
      </c>
      <c r="R129" s="169">
        <f t="shared" si="40"/>
        <v>2853087</v>
      </c>
      <c r="S129" s="169">
        <f t="shared" si="40"/>
        <v>2745684</v>
      </c>
      <c r="T129" s="169">
        <f t="shared" si="40"/>
        <v>2575266</v>
      </c>
      <c r="U129" s="169">
        <f t="shared" si="40"/>
        <v>2017898</v>
      </c>
      <c r="V129" s="169">
        <f t="shared" si="40"/>
        <v>2505482</v>
      </c>
      <c r="W129" s="169">
        <f t="shared" si="40"/>
        <v>2601454</v>
      </c>
    </row>
    <row r="130" spans="1:23" ht="15.75" customHeight="1" x14ac:dyDescent="0.25">
      <c r="A130" s="88">
        <v>15</v>
      </c>
      <c r="B130" s="88"/>
      <c r="C130" s="73">
        <v>8</v>
      </c>
      <c r="D130" s="73">
        <v>1</v>
      </c>
      <c r="E130" s="76">
        <v>0</v>
      </c>
      <c r="F130" s="76">
        <v>1</v>
      </c>
      <c r="G130" s="76">
        <v>0</v>
      </c>
      <c r="H130" s="76">
        <v>1</v>
      </c>
      <c r="I130" s="112" t="s">
        <v>89</v>
      </c>
      <c r="J130" s="134">
        <v>4</v>
      </c>
      <c r="K130" s="173">
        <f t="shared" si="22"/>
        <v>22600874</v>
      </c>
      <c r="L130" s="110">
        <v>1845646</v>
      </c>
      <c r="M130" s="110">
        <v>2614598</v>
      </c>
      <c r="N130" s="110">
        <v>1630766</v>
      </c>
      <c r="O130" s="110">
        <v>2088754</v>
      </c>
      <c r="P130" s="110">
        <v>2222349</v>
      </c>
      <c r="Q130" s="110">
        <v>2100602</v>
      </c>
      <c r="R130" s="110">
        <v>1809050</v>
      </c>
      <c r="S130" s="110">
        <v>1880784</v>
      </c>
      <c r="T130" s="110">
        <v>1746156</v>
      </c>
      <c r="U130" s="110">
        <v>1227222</v>
      </c>
      <c r="V130" s="110">
        <v>1687062</v>
      </c>
      <c r="W130" s="110">
        <v>1747885</v>
      </c>
    </row>
    <row r="131" spans="1:23" ht="15.75" customHeight="1" x14ac:dyDescent="0.25">
      <c r="A131" s="88">
        <v>15</v>
      </c>
      <c r="B131" s="88"/>
      <c r="C131" s="73">
        <v>8</v>
      </c>
      <c r="D131" s="73">
        <v>1</v>
      </c>
      <c r="E131" s="76">
        <v>0</v>
      </c>
      <c r="F131" s="76">
        <v>1</v>
      </c>
      <c r="G131" s="76">
        <v>0</v>
      </c>
      <c r="H131" s="76">
        <v>2</v>
      </c>
      <c r="I131" s="112" t="s">
        <v>90</v>
      </c>
      <c r="J131" s="134">
        <v>4</v>
      </c>
      <c r="K131" s="173">
        <f t="shared" si="22"/>
        <v>6210953</v>
      </c>
      <c r="L131" s="110">
        <v>507206</v>
      </c>
      <c r="M131" s="110">
        <v>718912</v>
      </c>
      <c r="N131" s="110">
        <v>448045</v>
      </c>
      <c r="O131" s="110">
        <v>574138</v>
      </c>
      <c r="P131" s="110">
        <v>610919</v>
      </c>
      <c r="Q131" s="110">
        <v>577400</v>
      </c>
      <c r="R131" s="110">
        <v>497085</v>
      </c>
      <c r="S131" s="110">
        <v>516835</v>
      </c>
      <c r="T131" s="110">
        <v>479769</v>
      </c>
      <c r="U131" s="110">
        <v>336898</v>
      </c>
      <c r="V131" s="110">
        <v>463500</v>
      </c>
      <c r="W131" s="110">
        <v>480246</v>
      </c>
    </row>
    <row r="132" spans="1:23" ht="48" customHeight="1" x14ac:dyDescent="0.25">
      <c r="A132" s="88">
        <v>15</v>
      </c>
      <c r="B132" s="88"/>
      <c r="C132" s="73">
        <v>8</v>
      </c>
      <c r="D132" s="73">
        <v>1</v>
      </c>
      <c r="E132" s="76">
        <v>0</v>
      </c>
      <c r="F132" s="76">
        <v>1</v>
      </c>
      <c r="G132" s="76">
        <v>0</v>
      </c>
      <c r="H132" s="76">
        <v>3</v>
      </c>
      <c r="I132" s="112" t="s">
        <v>166</v>
      </c>
      <c r="J132" s="134">
        <v>4</v>
      </c>
      <c r="K132" s="173">
        <f t="shared" si="22"/>
        <v>1209154</v>
      </c>
      <c r="L132" s="110">
        <v>88616</v>
      </c>
      <c r="M132" s="110">
        <v>93997</v>
      </c>
      <c r="N132" s="110">
        <v>105019</v>
      </c>
      <c r="O132" s="110">
        <v>99439</v>
      </c>
      <c r="P132" s="110">
        <v>100315</v>
      </c>
      <c r="Q132" s="110">
        <v>101128</v>
      </c>
      <c r="R132" s="110">
        <v>110859</v>
      </c>
      <c r="S132" s="110">
        <v>101174</v>
      </c>
      <c r="T132" s="110">
        <v>99312</v>
      </c>
      <c r="U132" s="110">
        <v>98929</v>
      </c>
      <c r="V132" s="110">
        <v>104741</v>
      </c>
      <c r="W132" s="110">
        <v>105625</v>
      </c>
    </row>
    <row r="133" spans="1:23" ht="33.75" customHeight="1" x14ac:dyDescent="0.25">
      <c r="A133" s="88">
        <v>15</v>
      </c>
      <c r="B133" s="88"/>
      <c r="C133" s="73">
        <v>8</v>
      </c>
      <c r="D133" s="73">
        <v>1</v>
      </c>
      <c r="E133" s="76">
        <v>0</v>
      </c>
      <c r="F133" s="76">
        <v>1</v>
      </c>
      <c r="G133" s="76">
        <v>0</v>
      </c>
      <c r="H133" s="76">
        <v>4</v>
      </c>
      <c r="I133" s="112" t="s">
        <v>167</v>
      </c>
      <c r="J133" s="134">
        <v>4</v>
      </c>
      <c r="K133" s="173">
        <f t="shared" si="22"/>
        <v>68652</v>
      </c>
      <c r="L133" s="110">
        <v>5721</v>
      </c>
      <c r="M133" s="110">
        <v>5721</v>
      </c>
      <c r="N133" s="110">
        <v>5721</v>
      </c>
      <c r="O133" s="110">
        <v>5721</v>
      </c>
      <c r="P133" s="110">
        <v>5721</v>
      </c>
      <c r="Q133" s="110">
        <v>5721</v>
      </c>
      <c r="R133" s="110">
        <v>5721</v>
      </c>
      <c r="S133" s="110">
        <v>5721</v>
      </c>
      <c r="T133" s="110">
        <v>5721</v>
      </c>
      <c r="U133" s="110">
        <v>5721</v>
      </c>
      <c r="V133" s="110">
        <v>5721</v>
      </c>
      <c r="W133" s="110">
        <v>5721</v>
      </c>
    </row>
    <row r="134" spans="1:23" ht="30" customHeight="1" x14ac:dyDescent="0.25">
      <c r="A134" s="88">
        <v>15</v>
      </c>
      <c r="B134" s="88"/>
      <c r="C134" s="73">
        <v>8</v>
      </c>
      <c r="D134" s="73">
        <v>1</v>
      </c>
      <c r="E134" s="76">
        <v>0</v>
      </c>
      <c r="F134" s="76">
        <v>1</v>
      </c>
      <c r="G134" s="76">
        <v>0</v>
      </c>
      <c r="H134" s="76">
        <v>5</v>
      </c>
      <c r="I134" s="112" t="s">
        <v>158</v>
      </c>
      <c r="J134" s="134">
        <v>4</v>
      </c>
      <c r="K134" s="173">
        <f t="shared" si="22"/>
        <v>564682</v>
      </c>
      <c r="L134" s="110">
        <v>42056</v>
      </c>
      <c r="M134" s="110">
        <v>92053</v>
      </c>
      <c r="N134" s="110">
        <v>37871</v>
      </c>
      <c r="O134" s="110">
        <v>36315</v>
      </c>
      <c r="P134" s="110">
        <v>40668</v>
      </c>
      <c r="Q134" s="110">
        <v>41481</v>
      </c>
      <c r="R134" s="110">
        <v>43543</v>
      </c>
      <c r="S134" s="110">
        <v>46851</v>
      </c>
      <c r="T134" s="110">
        <v>48452</v>
      </c>
      <c r="U134" s="110">
        <v>46678</v>
      </c>
      <c r="V134" s="110">
        <v>44412</v>
      </c>
      <c r="W134" s="110">
        <v>44302</v>
      </c>
    </row>
    <row r="135" spans="1:23" ht="15.75" customHeight="1" x14ac:dyDescent="0.25">
      <c r="A135" s="88">
        <v>15</v>
      </c>
      <c r="B135" s="88"/>
      <c r="C135" s="73">
        <v>8</v>
      </c>
      <c r="D135" s="73">
        <v>1</v>
      </c>
      <c r="E135" s="76">
        <v>0</v>
      </c>
      <c r="F135" s="76">
        <v>1</v>
      </c>
      <c r="G135" s="76">
        <v>0</v>
      </c>
      <c r="H135" s="76">
        <v>6</v>
      </c>
      <c r="I135" s="112" t="s">
        <v>159</v>
      </c>
      <c r="J135" s="134">
        <v>4</v>
      </c>
      <c r="K135" s="173">
        <f t="shared" si="22"/>
        <v>342915</v>
      </c>
      <c r="L135" s="110">
        <v>31505</v>
      </c>
      <c r="M135" s="110">
        <v>36460</v>
      </c>
      <c r="N135" s="110">
        <v>29137</v>
      </c>
      <c r="O135" s="110">
        <v>26616</v>
      </c>
      <c r="P135" s="110">
        <v>28529</v>
      </c>
      <c r="Q135" s="110">
        <v>24016</v>
      </c>
      <c r="R135" s="110">
        <v>26171</v>
      </c>
      <c r="S135" s="110">
        <v>27870</v>
      </c>
      <c r="T135" s="110">
        <v>27066</v>
      </c>
      <c r="U135" s="110">
        <v>27910</v>
      </c>
      <c r="V135" s="110">
        <v>27970</v>
      </c>
      <c r="W135" s="110">
        <v>29665</v>
      </c>
    </row>
    <row r="136" spans="1:23" ht="33" customHeight="1" x14ac:dyDescent="0.25">
      <c r="A136" s="88">
        <v>15</v>
      </c>
      <c r="B136" s="88"/>
      <c r="C136" s="73">
        <v>8</v>
      </c>
      <c r="D136" s="73">
        <v>1</v>
      </c>
      <c r="E136" s="76">
        <v>0</v>
      </c>
      <c r="F136" s="76">
        <v>1</v>
      </c>
      <c r="G136" s="76">
        <v>0</v>
      </c>
      <c r="H136" s="76">
        <v>7</v>
      </c>
      <c r="I136" s="150" t="s">
        <v>160</v>
      </c>
      <c r="J136" s="134">
        <v>4</v>
      </c>
      <c r="K136" s="173">
        <f t="shared" si="22"/>
        <v>1083361</v>
      </c>
      <c r="L136" s="110">
        <v>149919</v>
      </c>
      <c r="M136" s="110">
        <v>41585</v>
      </c>
      <c r="N136" s="110">
        <v>41585</v>
      </c>
      <c r="O136" s="110">
        <v>221767</v>
      </c>
      <c r="P136" s="110">
        <v>41585</v>
      </c>
      <c r="Q136" s="110">
        <v>41585</v>
      </c>
      <c r="R136" s="110">
        <v>231011</v>
      </c>
      <c r="S136" s="110">
        <v>41585</v>
      </c>
      <c r="T136" s="110">
        <v>41585</v>
      </c>
      <c r="U136" s="110">
        <v>147984</v>
      </c>
      <c r="V136" s="110">
        <v>41585</v>
      </c>
      <c r="W136" s="110">
        <v>41585</v>
      </c>
    </row>
    <row r="137" spans="1:23" ht="15.75" customHeight="1" x14ac:dyDescent="0.25">
      <c r="A137" s="88">
        <v>15</v>
      </c>
      <c r="B137" s="88"/>
      <c r="C137" s="73">
        <v>8</v>
      </c>
      <c r="D137" s="73">
        <v>1</v>
      </c>
      <c r="E137" s="76">
        <v>0</v>
      </c>
      <c r="F137" s="76">
        <v>1</v>
      </c>
      <c r="G137" s="76">
        <v>0</v>
      </c>
      <c r="H137" s="76">
        <v>8</v>
      </c>
      <c r="I137" s="146" t="s">
        <v>162</v>
      </c>
      <c r="J137" s="134">
        <v>4</v>
      </c>
      <c r="K137" s="173">
        <f t="shared" si="22"/>
        <v>483641</v>
      </c>
      <c r="L137" s="110">
        <v>43248</v>
      </c>
      <c r="M137" s="110">
        <v>40852</v>
      </c>
      <c r="N137" s="110">
        <v>38861</v>
      </c>
      <c r="O137" s="110">
        <v>35976</v>
      </c>
      <c r="P137" s="110">
        <v>41581</v>
      </c>
      <c r="Q137" s="110">
        <v>40186</v>
      </c>
      <c r="R137" s="110">
        <v>41647</v>
      </c>
      <c r="S137" s="110">
        <v>40072</v>
      </c>
      <c r="T137" s="110">
        <v>40845</v>
      </c>
      <c r="U137" s="110">
        <v>40767</v>
      </c>
      <c r="V137" s="110">
        <v>39101</v>
      </c>
      <c r="W137" s="110">
        <v>40505</v>
      </c>
    </row>
    <row r="138" spans="1:23" ht="41.25" customHeight="1" x14ac:dyDescent="0.25">
      <c r="A138" s="88">
        <v>15</v>
      </c>
      <c r="B138" s="88"/>
      <c r="C138" s="73">
        <v>8</v>
      </c>
      <c r="D138" s="73">
        <v>1</v>
      </c>
      <c r="E138" s="76">
        <v>0</v>
      </c>
      <c r="F138" s="76">
        <v>1</v>
      </c>
      <c r="G138" s="76">
        <v>0</v>
      </c>
      <c r="H138" s="76">
        <v>9</v>
      </c>
      <c r="I138" s="112" t="s">
        <v>238</v>
      </c>
      <c r="J138" s="134">
        <v>4</v>
      </c>
      <c r="K138" s="173">
        <f>SUM(L138:W138)</f>
        <v>983984</v>
      </c>
      <c r="L138" s="110">
        <v>87990</v>
      </c>
      <c r="M138" s="110">
        <v>83115</v>
      </c>
      <c r="N138" s="110">
        <v>79063</v>
      </c>
      <c r="O138" s="110">
        <v>73194</v>
      </c>
      <c r="P138" s="110">
        <v>84598</v>
      </c>
      <c r="Q138" s="110">
        <v>81759</v>
      </c>
      <c r="R138" s="110">
        <v>84732</v>
      </c>
      <c r="S138" s="110">
        <v>81528</v>
      </c>
      <c r="T138" s="110">
        <v>83100</v>
      </c>
      <c r="U138" s="110">
        <v>82942</v>
      </c>
      <c r="V138" s="110">
        <v>79553</v>
      </c>
      <c r="W138" s="110">
        <v>82410</v>
      </c>
    </row>
    <row r="139" spans="1:23" ht="36.75" customHeight="1" x14ac:dyDescent="0.25">
      <c r="A139" s="88">
        <v>15</v>
      </c>
      <c r="B139" s="88"/>
      <c r="C139" s="73">
        <v>8</v>
      </c>
      <c r="D139" s="73">
        <v>1</v>
      </c>
      <c r="E139" s="76">
        <v>0</v>
      </c>
      <c r="F139" s="76">
        <v>1</v>
      </c>
      <c r="G139" s="76">
        <v>1</v>
      </c>
      <c r="H139" s="76">
        <v>0</v>
      </c>
      <c r="I139" s="112" t="s">
        <v>325</v>
      </c>
      <c r="J139" s="134"/>
      <c r="K139" s="173">
        <f>SUM(L139:W139)</f>
        <v>66255</v>
      </c>
      <c r="L139" s="110">
        <v>2861</v>
      </c>
      <c r="M139" s="110">
        <v>2903</v>
      </c>
      <c r="N139" s="110">
        <v>2864</v>
      </c>
      <c r="O139" s="110">
        <v>2848</v>
      </c>
      <c r="P139" s="110">
        <v>3950</v>
      </c>
      <c r="Q139" s="110">
        <v>2843</v>
      </c>
      <c r="R139" s="110">
        <v>3268</v>
      </c>
      <c r="S139" s="110">
        <v>3264</v>
      </c>
      <c r="T139" s="110">
        <v>3260</v>
      </c>
      <c r="U139" s="110">
        <v>2847</v>
      </c>
      <c r="V139" s="110">
        <v>11837</v>
      </c>
      <c r="W139" s="110">
        <v>23510</v>
      </c>
    </row>
    <row r="140" spans="1:23" ht="20.25" customHeight="1" x14ac:dyDescent="0.25">
      <c r="A140" s="86">
        <v>16</v>
      </c>
      <c r="B140" s="238" t="s">
        <v>174</v>
      </c>
      <c r="C140" s="239"/>
      <c r="D140" s="239"/>
      <c r="E140" s="239"/>
      <c r="F140" s="239"/>
      <c r="G140" s="239"/>
      <c r="H140" s="239"/>
      <c r="I140" s="239"/>
      <c r="J140" s="133">
        <v>0</v>
      </c>
      <c r="K140" s="169">
        <f t="shared" ref="K140:K172" si="41">SUM(L140:W140)</f>
        <v>39327</v>
      </c>
      <c r="L140" s="169">
        <f>L141</f>
        <v>3501</v>
      </c>
      <c r="M140" s="169">
        <f t="shared" ref="M140:W140" si="42">M141</f>
        <v>2443</v>
      </c>
      <c r="N140" s="169">
        <f t="shared" si="42"/>
        <v>4103</v>
      </c>
      <c r="O140" s="169">
        <f t="shared" si="42"/>
        <v>2668</v>
      </c>
      <c r="P140" s="169">
        <f t="shared" si="42"/>
        <v>3958</v>
      </c>
      <c r="Q140" s="169">
        <f t="shared" si="42"/>
        <v>3252</v>
      </c>
      <c r="R140" s="169">
        <f t="shared" si="42"/>
        <v>1976</v>
      </c>
      <c r="S140" s="169">
        <f t="shared" si="42"/>
        <v>3483</v>
      </c>
      <c r="T140" s="169">
        <f t="shared" si="42"/>
        <v>3166</v>
      </c>
      <c r="U140" s="169">
        <f t="shared" si="42"/>
        <v>3220</v>
      </c>
      <c r="V140" s="169">
        <f t="shared" si="42"/>
        <v>2765</v>
      </c>
      <c r="W140" s="169">
        <f t="shared" si="42"/>
        <v>4792</v>
      </c>
    </row>
    <row r="141" spans="1:23" ht="34.5" customHeight="1" x14ac:dyDescent="0.25">
      <c r="A141" s="88">
        <v>16</v>
      </c>
      <c r="B141" s="88"/>
      <c r="C141" s="73">
        <v>8</v>
      </c>
      <c r="D141" s="73">
        <v>1</v>
      </c>
      <c r="E141" s="76">
        <v>0</v>
      </c>
      <c r="F141" s="76">
        <v>2</v>
      </c>
      <c r="G141" s="88">
        <v>0</v>
      </c>
      <c r="H141" s="76">
        <v>0</v>
      </c>
      <c r="I141" s="83" t="s">
        <v>273</v>
      </c>
      <c r="J141" s="133">
        <v>3</v>
      </c>
      <c r="K141" s="169">
        <f t="shared" ref="K141:K146" si="43">SUM(L141:W141)</f>
        <v>39327</v>
      </c>
      <c r="L141" s="169">
        <f>SUM(L142:L143)</f>
        <v>3501</v>
      </c>
      <c r="M141" s="169">
        <f t="shared" ref="M141:W141" si="44">SUM(M142:M143)</f>
        <v>2443</v>
      </c>
      <c r="N141" s="169">
        <f t="shared" si="44"/>
        <v>4103</v>
      </c>
      <c r="O141" s="169">
        <f t="shared" si="44"/>
        <v>2668</v>
      </c>
      <c r="P141" s="169">
        <f t="shared" si="44"/>
        <v>3958</v>
      </c>
      <c r="Q141" s="169">
        <f t="shared" si="44"/>
        <v>3252</v>
      </c>
      <c r="R141" s="169">
        <f t="shared" si="44"/>
        <v>1976</v>
      </c>
      <c r="S141" s="169">
        <f t="shared" si="44"/>
        <v>3483</v>
      </c>
      <c r="T141" s="169">
        <f t="shared" si="44"/>
        <v>3166</v>
      </c>
      <c r="U141" s="169">
        <f t="shared" si="44"/>
        <v>3220</v>
      </c>
      <c r="V141" s="169">
        <f t="shared" si="44"/>
        <v>2765</v>
      </c>
      <c r="W141" s="169">
        <f t="shared" si="44"/>
        <v>4792</v>
      </c>
    </row>
    <row r="142" spans="1:23" ht="34.5" customHeight="1" x14ac:dyDescent="0.25">
      <c r="A142" s="88">
        <v>16</v>
      </c>
      <c r="B142" s="88"/>
      <c r="C142" s="73">
        <v>8</v>
      </c>
      <c r="D142" s="73">
        <v>1</v>
      </c>
      <c r="E142" s="76">
        <v>0</v>
      </c>
      <c r="F142" s="76">
        <v>2</v>
      </c>
      <c r="G142" s="76">
        <v>0</v>
      </c>
      <c r="H142" s="76">
        <v>1</v>
      </c>
      <c r="I142" s="112" t="s">
        <v>161</v>
      </c>
      <c r="J142" s="134">
        <v>4</v>
      </c>
      <c r="K142" s="173">
        <f t="shared" si="43"/>
        <v>16599</v>
      </c>
      <c r="L142" s="110">
        <v>1176</v>
      </c>
      <c r="M142" s="110">
        <v>1664</v>
      </c>
      <c r="N142" s="110">
        <v>1023</v>
      </c>
      <c r="O142" s="110">
        <v>1864</v>
      </c>
      <c r="P142" s="110">
        <v>1710</v>
      </c>
      <c r="Q142" s="110">
        <v>1139</v>
      </c>
      <c r="R142" s="110">
        <v>1003</v>
      </c>
      <c r="S142" s="110">
        <v>1033</v>
      </c>
      <c r="T142" s="110">
        <v>2089</v>
      </c>
      <c r="U142" s="110">
        <v>1124</v>
      </c>
      <c r="V142" s="110">
        <v>1420</v>
      </c>
      <c r="W142" s="110">
        <v>1354</v>
      </c>
    </row>
    <row r="143" spans="1:23" ht="34.5" customHeight="1" x14ac:dyDescent="0.25">
      <c r="A143" s="88">
        <v>16</v>
      </c>
      <c r="B143" s="88"/>
      <c r="C143" s="73">
        <v>8</v>
      </c>
      <c r="D143" s="73">
        <v>1</v>
      </c>
      <c r="E143" s="76">
        <v>0</v>
      </c>
      <c r="F143" s="76">
        <v>2</v>
      </c>
      <c r="G143" s="76">
        <v>0</v>
      </c>
      <c r="H143" s="76">
        <v>2</v>
      </c>
      <c r="I143" s="112" t="s">
        <v>326</v>
      </c>
      <c r="J143" s="134"/>
      <c r="K143" s="173">
        <f t="shared" si="43"/>
        <v>22728</v>
      </c>
      <c r="L143" s="110">
        <v>2325</v>
      </c>
      <c r="M143" s="110">
        <v>779</v>
      </c>
      <c r="N143" s="110">
        <v>3080</v>
      </c>
      <c r="O143" s="110">
        <v>804</v>
      </c>
      <c r="P143" s="110">
        <v>2248</v>
      </c>
      <c r="Q143" s="110">
        <v>2113</v>
      </c>
      <c r="R143" s="110">
        <v>973</v>
      </c>
      <c r="S143" s="110">
        <v>2450</v>
      </c>
      <c r="T143" s="110">
        <v>1077</v>
      </c>
      <c r="U143" s="110">
        <v>2096</v>
      </c>
      <c r="V143" s="110">
        <v>1345</v>
      </c>
      <c r="W143" s="110">
        <v>3438</v>
      </c>
    </row>
    <row r="144" spans="1:23" ht="15" customHeight="1" x14ac:dyDescent="0.25">
      <c r="A144" s="87">
        <v>2</v>
      </c>
      <c r="B144" s="189" t="s">
        <v>175</v>
      </c>
      <c r="C144" s="189"/>
      <c r="D144" s="189"/>
      <c r="E144" s="189"/>
      <c r="F144" s="189"/>
      <c r="G144" s="189"/>
      <c r="H144" s="189"/>
      <c r="I144" s="189"/>
      <c r="J144" s="135">
        <v>0</v>
      </c>
      <c r="K144" s="169">
        <f t="shared" si="43"/>
        <v>33031371.689999998</v>
      </c>
      <c r="L144" s="169">
        <f>L145+L157+L162+L150</f>
        <v>2959137.58</v>
      </c>
      <c r="M144" s="169">
        <f t="shared" ref="M144:W144" si="45">M145+M157+M162+M150</f>
        <v>3254903.21</v>
      </c>
      <c r="N144" s="169">
        <f t="shared" si="45"/>
        <v>2876487</v>
      </c>
      <c r="O144" s="169">
        <f t="shared" si="45"/>
        <v>3052645.18</v>
      </c>
      <c r="P144" s="169">
        <f t="shared" si="45"/>
        <v>3104030.34</v>
      </c>
      <c r="Q144" s="169">
        <f t="shared" si="45"/>
        <v>3057202.5300000003</v>
      </c>
      <c r="R144" s="169">
        <f t="shared" si="45"/>
        <v>2945061.5300000003</v>
      </c>
      <c r="S144" s="169">
        <f t="shared" si="45"/>
        <v>2972652.55</v>
      </c>
      <c r="T144" s="169">
        <f t="shared" si="45"/>
        <v>2920869.9699999997</v>
      </c>
      <c r="U144" s="169">
        <f t="shared" si="45"/>
        <v>2721270.06</v>
      </c>
      <c r="V144" s="169">
        <f t="shared" si="45"/>
        <v>1571858.4100000001</v>
      </c>
      <c r="W144" s="169">
        <f t="shared" si="45"/>
        <v>1595253.33</v>
      </c>
    </row>
    <row r="145" spans="1:23" ht="14.25" customHeight="1" x14ac:dyDescent="0.25">
      <c r="A145" s="87">
        <v>25</v>
      </c>
      <c r="B145" s="189" t="s">
        <v>173</v>
      </c>
      <c r="C145" s="189"/>
      <c r="D145" s="189"/>
      <c r="E145" s="189"/>
      <c r="F145" s="189"/>
      <c r="G145" s="189"/>
      <c r="H145" s="189"/>
      <c r="I145" s="189"/>
      <c r="J145" s="135">
        <v>0</v>
      </c>
      <c r="K145" s="169">
        <f t="shared" si="43"/>
        <v>24338292</v>
      </c>
      <c r="L145" s="169">
        <f>L146+L153</f>
        <v>2249238</v>
      </c>
      <c r="M145" s="169">
        <f t="shared" ref="M145:W145" si="46">M146+M153</f>
        <v>2249238</v>
      </c>
      <c r="N145" s="169">
        <f t="shared" si="46"/>
        <v>2249238</v>
      </c>
      <c r="O145" s="169">
        <f t="shared" si="46"/>
        <v>2249238</v>
      </c>
      <c r="P145" s="169">
        <f t="shared" si="46"/>
        <v>2249238</v>
      </c>
      <c r="Q145" s="169">
        <f t="shared" si="46"/>
        <v>2249238</v>
      </c>
      <c r="R145" s="169">
        <f t="shared" si="46"/>
        <v>2249238</v>
      </c>
      <c r="S145" s="169">
        <f t="shared" si="46"/>
        <v>2249238</v>
      </c>
      <c r="T145" s="169">
        <f t="shared" si="46"/>
        <v>2249238</v>
      </c>
      <c r="U145" s="169">
        <f t="shared" si="46"/>
        <v>2249238</v>
      </c>
      <c r="V145" s="169">
        <f t="shared" si="46"/>
        <v>922956</v>
      </c>
      <c r="W145" s="169">
        <f t="shared" si="46"/>
        <v>922956</v>
      </c>
    </row>
    <row r="146" spans="1:23" ht="15.75" customHeight="1" x14ac:dyDescent="0.25">
      <c r="A146" s="88">
        <v>25</v>
      </c>
      <c r="B146" s="88"/>
      <c r="C146" s="73">
        <v>8</v>
      </c>
      <c r="D146" s="74" t="s">
        <v>14</v>
      </c>
      <c r="E146" s="75" t="s">
        <v>9</v>
      </c>
      <c r="F146" s="76">
        <v>0</v>
      </c>
      <c r="G146" s="76">
        <v>0</v>
      </c>
      <c r="H146" s="76">
        <v>0</v>
      </c>
      <c r="I146" s="83" t="s">
        <v>95</v>
      </c>
      <c r="J146" s="133">
        <v>2</v>
      </c>
      <c r="K146" s="172">
        <f t="shared" si="43"/>
        <v>24338292</v>
      </c>
      <c r="L146" s="172">
        <f>L147</f>
        <v>2249238</v>
      </c>
      <c r="M146" s="172">
        <f t="shared" ref="M146:W146" si="47">M147</f>
        <v>2249238</v>
      </c>
      <c r="N146" s="172">
        <f t="shared" si="47"/>
        <v>2249238</v>
      </c>
      <c r="O146" s="172">
        <f t="shared" si="47"/>
        <v>2249238</v>
      </c>
      <c r="P146" s="172">
        <f t="shared" si="47"/>
        <v>2249238</v>
      </c>
      <c r="Q146" s="172">
        <f t="shared" si="47"/>
        <v>2249238</v>
      </c>
      <c r="R146" s="172">
        <f t="shared" si="47"/>
        <v>2249238</v>
      </c>
      <c r="S146" s="172">
        <f t="shared" si="47"/>
        <v>2249238</v>
      </c>
      <c r="T146" s="172">
        <f t="shared" si="47"/>
        <v>2249238</v>
      </c>
      <c r="U146" s="172">
        <f t="shared" si="47"/>
        <v>2249238</v>
      </c>
      <c r="V146" s="172">
        <f t="shared" si="47"/>
        <v>922956</v>
      </c>
      <c r="W146" s="172">
        <f t="shared" si="47"/>
        <v>922956</v>
      </c>
    </row>
    <row r="147" spans="1:23" ht="23.25" customHeight="1" x14ac:dyDescent="0.25">
      <c r="A147" s="88">
        <v>25</v>
      </c>
      <c r="B147" s="88"/>
      <c r="C147" s="73">
        <v>8</v>
      </c>
      <c r="D147" s="74" t="s">
        <v>14</v>
      </c>
      <c r="E147" s="75" t="s">
        <v>9</v>
      </c>
      <c r="F147" s="76">
        <v>2</v>
      </c>
      <c r="G147" s="76">
        <v>0</v>
      </c>
      <c r="H147" s="76">
        <v>0</v>
      </c>
      <c r="I147" s="83" t="s">
        <v>274</v>
      </c>
      <c r="J147" s="133">
        <v>3</v>
      </c>
      <c r="K147" s="169">
        <f t="shared" si="41"/>
        <v>24338292</v>
      </c>
      <c r="L147" s="169">
        <f>SUM(L148:L149)</f>
        <v>2249238</v>
      </c>
      <c r="M147" s="169">
        <f t="shared" ref="M147:W147" si="48">SUM(M148:M149)</f>
        <v>2249238</v>
      </c>
      <c r="N147" s="169">
        <f t="shared" si="48"/>
        <v>2249238</v>
      </c>
      <c r="O147" s="169">
        <f t="shared" si="48"/>
        <v>2249238</v>
      </c>
      <c r="P147" s="169">
        <f t="shared" si="48"/>
        <v>2249238</v>
      </c>
      <c r="Q147" s="169">
        <f t="shared" si="48"/>
        <v>2249238</v>
      </c>
      <c r="R147" s="169">
        <f t="shared" si="48"/>
        <v>2249238</v>
      </c>
      <c r="S147" s="169">
        <f t="shared" si="48"/>
        <v>2249238</v>
      </c>
      <c r="T147" s="169">
        <f t="shared" si="48"/>
        <v>2249238</v>
      </c>
      <c r="U147" s="169">
        <f t="shared" si="48"/>
        <v>2249238</v>
      </c>
      <c r="V147" s="169">
        <f t="shared" si="48"/>
        <v>922956</v>
      </c>
      <c r="W147" s="169">
        <f t="shared" si="48"/>
        <v>922956</v>
      </c>
    </row>
    <row r="148" spans="1:23" ht="44.25" customHeight="1" x14ac:dyDescent="0.25">
      <c r="A148" s="88">
        <v>25</v>
      </c>
      <c r="B148" s="88"/>
      <c r="C148" s="74" t="s">
        <v>31</v>
      </c>
      <c r="D148" s="73">
        <v>2</v>
      </c>
      <c r="E148" s="76">
        <v>0</v>
      </c>
      <c r="F148" s="76">
        <v>2</v>
      </c>
      <c r="G148" s="76">
        <v>0</v>
      </c>
      <c r="H148" s="76">
        <v>1</v>
      </c>
      <c r="I148" s="112" t="s">
        <v>275</v>
      </c>
      <c r="J148" s="134">
        <v>4</v>
      </c>
      <c r="K148" s="173">
        <f t="shared" si="41"/>
        <v>13262820</v>
      </c>
      <c r="L148" s="110">
        <v>1326282</v>
      </c>
      <c r="M148" s="110">
        <v>1326282</v>
      </c>
      <c r="N148" s="110">
        <v>1326282</v>
      </c>
      <c r="O148" s="110">
        <v>1326282</v>
      </c>
      <c r="P148" s="110">
        <v>1326282</v>
      </c>
      <c r="Q148" s="110">
        <v>1326282</v>
      </c>
      <c r="R148" s="110">
        <v>1326282</v>
      </c>
      <c r="S148" s="110">
        <v>1326282</v>
      </c>
      <c r="T148" s="110">
        <v>1326282</v>
      </c>
      <c r="U148" s="110">
        <v>1326282</v>
      </c>
      <c r="V148" s="110"/>
      <c r="W148" s="110"/>
    </row>
    <row r="149" spans="1:23" ht="47.25" customHeight="1" x14ac:dyDescent="0.25">
      <c r="A149" s="88">
        <v>25</v>
      </c>
      <c r="B149" s="88"/>
      <c r="C149" s="74" t="s">
        <v>31</v>
      </c>
      <c r="D149" s="73">
        <v>2</v>
      </c>
      <c r="E149" s="76">
        <v>0</v>
      </c>
      <c r="F149" s="76">
        <v>2</v>
      </c>
      <c r="G149" s="76">
        <v>0</v>
      </c>
      <c r="H149" s="76">
        <v>2</v>
      </c>
      <c r="I149" s="112" t="s">
        <v>276</v>
      </c>
      <c r="J149" s="134">
        <v>4</v>
      </c>
      <c r="K149" s="173">
        <f>SUM(L149:W149)</f>
        <v>11075472</v>
      </c>
      <c r="L149" s="110">
        <v>922956</v>
      </c>
      <c r="M149" s="110">
        <v>922956</v>
      </c>
      <c r="N149" s="110">
        <v>922956</v>
      </c>
      <c r="O149" s="110">
        <v>922956</v>
      </c>
      <c r="P149" s="110">
        <v>922956</v>
      </c>
      <c r="Q149" s="110">
        <v>922956</v>
      </c>
      <c r="R149" s="110">
        <v>922956</v>
      </c>
      <c r="S149" s="110">
        <v>922956</v>
      </c>
      <c r="T149" s="110">
        <v>922956</v>
      </c>
      <c r="U149" s="110">
        <v>922956</v>
      </c>
      <c r="V149" s="110">
        <v>922956</v>
      </c>
      <c r="W149" s="110">
        <v>922956</v>
      </c>
    </row>
    <row r="150" spans="1:23" ht="17.25" customHeight="1" x14ac:dyDescent="0.25">
      <c r="A150" s="88">
        <v>26</v>
      </c>
      <c r="B150" s="227" t="s">
        <v>174</v>
      </c>
      <c r="C150" s="228"/>
      <c r="D150" s="228"/>
      <c r="E150" s="228"/>
      <c r="F150" s="228"/>
      <c r="G150" s="228"/>
      <c r="H150" s="228"/>
      <c r="I150" s="228"/>
      <c r="J150" s="134"/>
      <c r="K150" s="173">
        <f>SUM(L150:W150)</f>
        <v>8693079.6899999995</v>
      </c>
      <c r="L150" s="172">
        <f>L151</f>
        <v>709899.58</v>
      </c>
      <c r="M150" s="172">
        <f t="shared" ref="M150:W150" si="49">M151</f>
        <v>1005665.21</v>
      </c>
      <c r="N150" s="172">
        <f t="shared" si="49"/>
        <v>627249</v>
      </c>
      <c r="O150" s="172">
        <f t="shared" si="49"/>
        <v>803407.18</v>
      </c>
      <c r="P150" s="172">
        <f t="shared" si="49"/>
        <v>854792.34</v>
      </c>
      <c r="Q150" s="172">
        <f t="shared" si="49"/>
        <v>807964.53</v>
      </c>
      <c r="R150" s="172">
        <f t="shared" si="49"/>
        <v>695823.53</v>
      </c>
      <c r="S150" s="172">
        <f t="shared" si="49"/>
        <v>723414.55</v>
      </c>
      <c r="T150" s="172">
        <f t="shared" si="49"/>
        <v>671631.97</v>
      </c>
      <c r="U150" s="172">
        <f t="shared" si="49"/>
        <v>472032.06</v>
      </c>
      <c r="V150" s="172">
        <f t="shared" si="49"/>
        <v>648902.41</v>
      </c>
      <c r="W150" s="172">
        <f t="shared" si="49"/>
        <v>672297.33</v>
      </c>
    </row>
    <row r="151" spans="1:23" ht="17.25" customHeight="1" x14ac:dyDescent="0.25">
      <c r="A151" s="88">
        <v>26</v>
      </c>
      <c r="B151" s="88"/>
      <c r="C151" s="74" t="s">
        <v>31</v>
      </c>
      <c r="D151" s="73">
        <v>2</v>
      </c>
      <c r="E151" s="76">
        <v>0</v>
      </c>
      <c r="F151" s="76">
        <v>3</v>
      </c>
      <c r="G151" s="76">
        <v>0</v>
      </c>
      <c r="H151" s="76">
        <v>0</v>
      </c>
      <c r="I151" s="177" t="s">
        <v>316</v>
      </c>
      <c r="J151" s="134"/>
      <c r="K151" s="173">
        <f>SUM(L151:W151)</f>
        <v>8693079.6899999995</v>
      </c>
      <c r="L151" s="169">
        <f>SUM(L152:L152)</f>
        <v>709899.58</v>
      </c>
      <c r="M151" s="169">
        <f t="shared" ref="M151:W151" si="50">SUM(M152:M152)</f>
        <v>1005665.21</v>
      </c>
      <c r="N151" s="169">
        <f t="shared" si="50"/>
        <v>627249</v>
      </c>
      <c r="O151" s="169">
        <f t="shared" si="50"/>
        <v>803407.18</v>
      </c>
      <c r="P151" s="169">
        <f t="shared" si="50"/>
        <v>854792.34</v>
      </c>
      <c r="Q151" s="169">
        <f t="shared" si="50"/>
        <v>807964.53</v>
      </c>
      <c r="R151" s="169">
        <f t="shared" si="50"/>
        <v>695823.53</v>
      </c>
      <c r="S151" s="169">
        <f t="shared" si="50"/>
        <v>723414.55</v>
      </c>
      <c r="T151" s="169">
        <f t="shared" si="50"/>
        <v>671631.97</v>
      </c>
      <c r="U151" s="169">
        <f t="shared" si="50"/>
        <v>472032.06</v>
      </c>
      <c r="V151" s="169">
        <f t="shared" si="50"/>
        <v>648902.41</v>
      </c>
      <c r="W151" s="169">
        <f t="shared" si="50"/>
        <v>672297.33</v>
      </c>
    </row>
    <row r="152" spans="1:23" ht="26.25" customHeight="1" x14ac:dyDescent="0.25">
      <c r="A152" s="88">
        <v>26</v>
      </c>
      <c r="B152" s="88"/>
      <c r="C152" s="74" t="s">
        <v>31</v>
      </c>
      <c r="D152" s="73">
        <v>2</v>
      </c>
      <c r="E152" s="76">
        <v>0</v>
      </c>
      <c r="F152" s="76">
        <v>3</v>
      </c>
      <c r="G152" s="76">
        <v>0</v>
      </c>
      <c r="H152" s="76">
        <v>1</v>
      </c>
      <c r="I152" s="112" t="s">
        <v>324</v>
      </c>
      <c r="J152" s="134"/>
      <c r="K152" s="173">
        <f t="shared" si="41"/>
        <v>8693079.6899999995</v>
      </c>
      <c r="L152" s="110">
        <v>709899.58</v>
      </c>
      <c r="M152" s="110">
        <v>1005665.21</v>
      </c>
      <c r="N152" s="110">
        <v>627249</v>
      </c>
      <c r="O152" s="110">
        <v>803407.18</v>
      </c>
      <c r="P152" s="110">
        <v>854792.34</v>
      </c>
      <c r="Q152" s="110">
        <v>807964.53</v>
      </c>
      <c r="R152" s="110">
        <v>695823.53</v>
      </c>
      <c r="S152" s="110">
        <v>723414.55</v>
      </c>
      <c r="T152" s="110">
        <v>671631.97</v>
      </c>
      <c r="U152" s="110">
        <v>472032.06</v>
      </c>
      <c r="V152" s="110">
        <v>648902.41</v>
      </c>
      <c r="W152" s="110">
        <v>672297.33</v>
      </c>
    </row>
    <row r="153" spans="1:23" ht="15.75" customHeight="1" x14ac:dyDescent="0.25">
      <c r="A153" s="88">
        <v>25</v>
      </c>
      <c r="B153" s="88"/>
      <c r="C153" s="74" t="s">
        <v>31</v>
      </c>
      <c r="D153" s="73">
        <v>3</v>
      </c>
      <c r="E153" s="76">
        <v>0</v>
      </c>
      <c r="F153" s="76">
        <v>0</v>
      </c>
      <c r="G153" s="76">
        <v>0</v>
      </c>
      <c r="H153" s="76">
        <v>0</v>
      </c>
      <c r="I153" s="83" t="s">
        <v>98</v>
      </c>
      <c r="J153" s="133">
        <v>2</v>
      </c>
      <c r="K153" s="172">
        <f>SUM(L153:W153)</f>
        <v>0</v>
      </c>
      <c r="L153" s="172">
        <f>L154</f>
        <v>0</v>
      </c>
      <c r="M153" s="172">
        <f t="shared" ref="M153:W153" si="51">M154</f>
        <v>0</v>
      </c>
      <c r="N153" s="172">
        <f t="shared" si="51"/>
        <v>0</v>
      </c>
      <c r="O153" s="172">
        <f t="shared" si="51"/>
        <v>0</v>
      </c>
      <c r="P153" s="172">
        <f t="shared" si="51"/>
        <v>0</v>
      </c>
      <c r="Q153" s="172">
        <f>Q154</f>
        <v>0</v>
      </c>
      <c r="R153" s="172">
        <f t="shared" si="51"/>
        <v>0</v>
      </c>
      <c r="S153" s="172">
        <f t="shared" si="51"/>
        <v>0</v>
      </c>
      <c r="T153" s="172">
        <f t="shared" si="51"/>
        <v>0</v>
      </c>
      <c r="U153" s="172">
        <f t="shared" si="51"/>
        <v>0</v>
      </c>
      <c r="V153" s="172">
        <f t="shared" si="51"/>
        <v>0</v>
      </c>
      <c r="W153" s="172">
        <f t="shared" si="51"/>
        <v>0</v>
      </c>
    </row>
    <row r="154" spans="1:23" ht="30" customHeight="1" x14ac:dyDescent="0.25">
      <c r="A154" s="88">
        <v>25</v>
      </c>
      <c r="B154" s="88"/>
      <c r="C154" s="74" t="s">
        <v>31</v>
      </c>
      <c r="D154" s="74" t="s">
        <v>20</v>
      </c>
      <c r="E154" s="75" t="s">
        <v>9</v>
      </c>
      <c r="F154" s="76">
        <v>8</v>
      </c>
      <c r="G154" s="76">
        <v>0</v>
      </c>
      <c r="H154" s="76">
        <v>0</v>
      </c>
      <c r="I154" s="83" t="s">
        <v>277</v>
      </c>
      <c r="J154" s="133">
        <v>3</v>
      </c>
      <c r="K154" s="169">
        <f t="shared" si="41"/>
        <v>0</v>
      </c>
      <c r="L154" s="169">
        <f>SUM(L155:L156)</f>
        <v>0</v>
      </c>
      <c r="M154" s="169">
        <f>SUM(M155:M156)</f>
        <v>0</v>
      </c>
      <c r="N154" s="169">
        <f t="shared" ref="N154:W154" si="52">SUM(N155:N156)</f>
        <v>0</v>
      </c>
      <c r="O154" s="169">
        <f t="shared" si="52"/>
        <v>0</v>
      </c>
      <c r="P154" s="169">
        <f t="shared" si="52"/>
        <v>0</v>
      </c>
      <c r="Q154" s="169">
        <f t="shared" si="52"/>
        <v>0</v>
      </c>
      <c r="R154" s="169">
        <f t="shared" si="52"/>
        <v>0</v>
      </c>
      <c r="S154" s="169">
        <f t="shared" si="52"/>
        <v>0</v>
      </c>
      <c r="T154" s="169">
        <f t="shared" si="52"/>
        <v>0</v>
      </c>
      <c r="U154" s="169">
        <f t="shared" si="52"/>
        <v>0</v>
      </c>
      <c r="V154" s="169">
        <f t="shared" si="52"/>
        <v>0</v>
      </c>
      <c r="W154" s="169">
        <f t="shared" si="52"/>
        <v>0</v>
      </c>
    </row>
    <row r="155" spans="1:23" ht="15.75" customHeight="1" x14ac:dyDescent="0.25">
      <c r="A155" s="88">
        <v>25</v>
      </c>
      <c r="B155" s="88"/>
      <c r="C155" s="74" t="s">
        <v>31</v>
      </c>
      <c r="D155" s="74" t="s">
        <v>20</v>
      </c>
      <c r="E155" s="75" t="s">
        <v>9</v>
      </c>
      <c r="F155" s="76">
        <v>8</v>
      </c>
      <c r="G155" s="76">
        <v>0</v>
      </c>
      <c r="H155" s="76">
        <v>1</v>
      </c>
      <c r="I155" s="112" t="s">
        <v>99</v>
      </c>
      <c r="J155" s="134">
        <v>4</v>
      </c>
      <c r="K155" s="173">
        <f t="shared" si="41"/>
        <v>0</v>
      </c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</row>
    <row r="156" spans="1:23" ht="31.5" customHeight="1" x14ac:dyDescent="0.25">
      <c r="A156" s="88">
        <v>25</v>
      </c>
      <c r="B156" s="88"/>
      <c r="C156" s="74" t="s">
        <v>31</v>
      </c>
      <c r="D156" s="74" t="s">
        <v>20</v>
      </c>
      <c r="E156" s="75" t="s">
        <v>9</v>
      </c>
      <c r="F156" s="76">
        <v>8</v>
      </c>
      <c r="G156" s="76">
        <v>0</v>
      </c>
      <c r="H156" s="76">
        <v>3</v>
      </c>
      <c r="I156" s="112" t="s">
        <v>100</v>
      </c>
      <c r="J156" s="134">
        <v>4</v>
      </c>
      <c r="K156" s="173">
        <f t="shared" si="41"/>
        <v>0</v>
      </c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</row>
    <row r="157" spans="1:23" ht="15" customHeight="1" x14ac:dyDescent="0.25">
      <c r="A157" s="87">
        <v>26</v>
      </c>
      <c r="B157" s="227" t="s">
        <v>174</v>
      </c>
      <c r="C157" s="228"/>
      <c r="D157" s="228"/>
      <c r="E157" s="228"/>
      <c r="F157" s="228"/>
      <c r="G157" s="228"/>
      <c r="H157" s="228"/>
      <c r="I157" s="228"/>
      <c r="J157" s="133">
        <v>0</v>
      </c>
      <c r="K157" s="169">
        <f t="shared" si="41"/>
        <v>0</v>
      </c>
      <c r="L157" s="169">
        <f>L158</f>
        <v>0</v>
      </c>
      <c r="M157" s="169">
        <f t="shared" ref="M157:W157" si="53">M158</f>
        <v>0</v>
      </c>
      <c r="N157" s="169">
        <f t="shared" si="53"/>
        <v>0</v>
      </c>
      <c r="O157" s="169">
        <f t="shared" si="53"/>
        <v>0</v>
      </c>
      <c r="P157" s="169">
        <f t="shared" si="53"/>
        <v>0</v>
      </c>
      <c r="Q157" s="169">
        <f t="shared" si="53"/>
        <v>0</v>
      </c>
      <c r="R157" s="169">
        <f t="shared" si="53"/>
        <v>0</v>
      </c>
      <c r="S157" s="169">
        <f t="shared" si="53"/>
        <v>0</v>
      </c>
      <c r="T157" s="169">
        <f t="shared" si="53"/>
        <v>0</v>
      </c>
      <c r="U157" s="169">
        <f t="shared" si="53"/>
        <v>0</v>
      </c>
      <c r="V157" s="169">
        <f t="shared" si="53"/>
        <v>0</v>
      </c>
      <c r="W157" s="169">
        <f t="shared" si="53"/>
        <v>0</v>
      </c>
    </row>
    <row r="158" spans="1:23" ht="15.75" customHeight="1" x14ac:dyDescent="0.25">
      <c r="A158" s="88">
        <v>26</v>
      </c>
      <c r="B158" s="88"/>
      <c r="C158" s="74" t="s">
        <v>31</v>
      </c>
      <c r="D158" s="73">
        <v>3</v>
      </c>
      <c r="E158" s="76">
        <v>0</v>
      </c>
      <c r="F158" s="76">
        <v>0</v>
      </c>
      <c r="G158" s="76">
        <v>0</v>
      </c>
      <c r="H158" s="76">
        <v>0</v>
      </c>
      <c r="I158" s="83" t="s">
        <v>98</v>
      </c>
      <c r="J158" s="133">
        <v>2</v>
      </c>
      <c r="K158" s="172">
        <f t="shared" si="41"/>
        <v>0</v>
      </c>
      <c r="L158" s="172">
        <f>SUM(L159:L161)</f>
        <v>0</v>
      </c>
      <c r="M158" s="172">
        <f t="shared" ref="M158:W158" si="54">SUM(M159:M161)</f>
        <v>0</v>
      </c>
      <c r="N158" s="172">
        <f t="shared" si="54"/>
        <v>0</v>
      </c>
      <c r="O158" s="172">
        <f t="shared" si="54"/>
        <v>0</v>
      </c>
      <c r="P158" s="172">
        <f t="shared" si="54"/>
        <v>0</v>
      </c>
      <c r="Q158" s="172">
        <f t="shared" si="54"/>
        <v>0</v>
      </c>
      <c r="R158" s="172">
        <f t="shared" si="54"/>
        <v>0</v>
      </c>
      <c r="S158" s="172">
        <f t="shared" si="54"/>
        <v>0</v>
      </c>
      <c r="T158" s="172">
        <f t="shared" si="54"/>
        <v>0</v>
      </c>
      <c r="U158" s="172">
        <f t="shared" si="54"/>
        <v>0</v>
      </c>
      <c r="V158" s="172">
        <f t="shared" si="54"/>
        <v>0</v>
      </c>
      <c r="W158" s="172">
        <f t="shared" si="54"/>
        <v>0</v>
      </c>
    </row>
    <row r="159" spans="1:23" ht="16.5" customHeight="1" x14ac:dyDescent="0.25">
      <c r="A159" s="88">
        <v>26</v>
      </c>
      <c r="B159" s="88"/>
      <c r="C159" s="74" t="s">
        <v>31</v>
      </c>
      <c r="D159" s="74" t="s">
        <v>20</v>
      </c>
      <c r="E159" s="75" t="s">
        <v>14</v>
      </c>
      <c r="F159" s="76">
        <v>1</v>
      </c>
      <c r="G159" s="76">
        <v>0</v>
      </c>
      <c r="H159" s="76">
        <v>0</v>
      </c>
      <c r="I159" s="112" t="s">
        <v>168</v>
      </c>
      <c r="J159" s="134">
        <v>4</v>
      </c>
      <c r="K159" s="173">
        <f t="shared" si="41"/>
        <v>0</v>
      </c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</row>
    <row r="160" spans="1:23" ht="16.5" customHeight="1" x14ac:dyDescent="0.25">
      <c r="A160" s="88">
        <v>26</v>
      </c>
      <c r="B160" s="88"/>
      <c r="C160" s="74" t="s">
        <v>31</v>
      </c>
      <c r="D160" s="74" t="s">
        <v>20</v>
      </c>
      <c r="E160" s="75" t="s">
        <v>14</v>
      </c>
      <c r="F160" s="76">
        <v>2</v>
      </c>
      <c r="G160" s="76">
        <v>0</v>
      </c>
      <c r="H160" s="76">
        <v>0</v>
      </c>
      <c r="I160" s="112" t="s">
        <v>278</v>
      </c>
      <c r="J160" s="134">
        <v>4</v>
      </c>
      <c r="K160" s="173">
        <f t="shared" si="41"/>
        <v>0</v>
      </c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</row>
    <row r="161" spans="1:23" ht="16.5" customHeight="1" x14ac:dyDescent="0.25">
      <c r="A161" s="88">
        <v>26</v>
      </c>
      <c r="B161" s="88"/>
      <c r="C161" s="74" t="s">
        <v>31</v>
      </c>
      <c r="D161" s="74" t="s">
        <v>20</v>
      </c>
      <c r="E161" s="75" t="s">
        <v>14</v>
      </c>
      <c r="F161" s="76">
        <v>3</v>
      </c>
      <c r="G161" s="76">
        <v>0</v>
      </c>
      <c r="H161" s="76">
        <v>0</v>
      </c>
      <c r="I161" s="112" t="s">
        <v>279</v>
      </c>
      <c r="J161" s="134">
        <v>4</v>
      </c>
      <c r="K161" s="173">
        <f t="shared" si="41"/>
        <v>0</v>
      </c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</row>
    <row r="162" spans="1:23" ht="15" customHeight="1" x14ac:dyDescent="0.25">
      <c r="A162" s="87">
        <v>27</v>
      </c>
      <c r="B162" s="140" t="s">
        <v>292</v>
      </c>
      <c r="D162" s="141"/>
      <c r="E162" s="141"/>
      <c r="F162" s="141"/>
      <c r="G162" s="141"/>
      <c r="H162" s="141"/>
      <c r="I162" s="151"/>
      <c r="J162" s="133">
        <v>0</v>
      </c>
      <c r="K162" s="169">
        <f t="shared" ref="K162" si="55">SUM(L162:W162)</f>
        <v>0</v>
      </c>
      <c r="L162" s="169">
        <f>L163</f>
        <v>0</v>
      </c>
      <c r="M162" s="169">
        <f t="shared" ref="M162:W163" si="56">M163</f>
        <v>0</v>
      </c>
      <c r="N162" s="169">
        <f t="shared" si="56"/>
        <v>0</v>
      </c>
      <c r="O162" s="169">
        <f t="shared" si="56"/>
        <v>0</v>
      </c>
      <c r="P162" s="169">
        <f t="shared" si="56"/>
        <v>0</v>
      </c>
      <c r="Q162" s="169">
        <f t="shared" si="56"/>
        <v>0</v>
      </c>
      <c r="R162" s="169">
        <f t="shared" si="56"/>
        <v>0</v>
      </c>
      <c r="S162" s="169">
        <f t="shared" si="56"/>
        <v>0</v>
      </c>
      <c r="T162" s="169">
        <f t="shared" si="56"/>
        <v>0</v>
      </c>
      <c r="U162" s="169">
        <f t="shared" si="56"/>
        <v>0</v>
      </c>
      <c r="V162" s="169">
        <f t="shared" si="56"/>
        <v>0</v>
      </c>
      <c r="W162" s="169">
        <f t="shared" si="56"/>
        <v>0</v>
      </c>
    </row>
    <row r="163" spans="1:23" ht="37.5" customHeight="1" x14ac:dyDescent="0.25">
      <c r="A163" s="87">
        <v>27</v>
      </c>
      <c r="B163" s="87"/>
      <c r="C163" s="73">
        <v>9</v>
      </c>
      <c r="D163" s="74" t="s">
        <v>9</v>
      </c>
      <c r="E163" s="75" t="s">
        <v>9</v>
      </c>
      <c r="F163" s="76">
        <v>0</v>
      </c>
      <c r="G163" s="76">
        <v>0</v>
      </c>
      <c r="H163" s="76">
        <v>0</v>
      </c>
      <c r="I163" s="83" t="s">
        <v>280</v>
      </c>
      <c r="J163" s="133">
        <v>1</v>
      </c>
      <c r="K163" s="169">
        <f t="shared" si="41"/>
        <v>0</v>
      </c>
      <c r="L163" s="169">
        <f>L164</f>
        <v>0</v>
      </c>
      <c r="M163" s="169">
        <f t="shared" si="56"/>
        <v>0</v>
      </c>
      <c r="N163" s="169">
        <f t="shared" si="56"/>
        <v>0</v>
      </c>
      <c r="O163" s="169">
        <f t="shared" si="56"/>
        <v>0</v>
      </c>
      <c r="P163" s="169">
        <f t="shared" si="56"/>
        <v>0</v>
      </c>
      <c r="Q163" s="169">
        <f t="shared" si="56"/>
        <v>0</v>
      </c>
      <c r="R163" s="169">
        <f t="shared" si="56"/>
        <v>0</v>
      </c>
      <c r="S163" s="169">
        <f t="shared" si="56"/>
        <v>0</v>
      </c>
      <c r="T163" s="169">
        <f t="shared" si="56"/>
        <v>0</v>
      </c>
      <c r="U163" s="169">
        <f t="shared" si="56"/>
        <v>0</v>
      </c>
      <c r="V163" s="169">
        <f t="shared" si="56"/>
        <v>0</v>
      </c>
      <c r="W163" s="169">
        <f t="shared" si="56"/>
        <v>0</v>
      </c>
    </row>
    <row r="164" spans="1:23" ht="15.75" customHeight="1" x14ac:dyDescent="0.25">
      <c r="A164" s="88">
        <v>27</v>
      </c>
      <c r="B164" s="88"/>
      <c r="C164" s="73">
        <v>9</v>
      </c>
      <c r="D164" s="73">
        <v>3</v>
      </c>
      <c r="E164" s="76">
        <v>0</v>
      </c>
      <c r="F164" s="76">
        <v>0</v>
      </c>
      <c r="G164" s="76">
        <v>0</v>
      </c>
      <c r="H164" s="76">
        <v>0</v>
      </c>
      <c r="I164" s="83" t="s">
        <v>281</v>
      </c>
      <c r="J164" s="133">
        <v>2</v>
      </c>
      <c r="K164" s="172">
        <f t="shared" si="41"/>
        <v>0</v>
      </c>
      <c r="L164" s="172">
        <f>SUM(L165:L167)</f>
        <v>0</v>
      </c>
      <c r="M164" s="172">
        <f t="shared" ref="M164:W164" si="57">SUM(M165:M167)</f>
        <v>0</v>
      </c>
      <c r="N164" s="172">
        <f t="shared" si="57"/>
        <v>0</v>
      </c>
      <c r="O164" s="172">
        <f t="shared" si="57"/>
        <v>0</v>
      </c>
      <c r="P164" s="172">
        <f t="shared" si="57"/>
        <v>0</v>
      </c>
      <c r="Q164" s="172">
        <f t="shared" si="57"/>
        <v>0</v>
      </c>
      <c r="R164" s="172">
        <f t="shared" si="57"/>
        <v>0</v>
      </c>
      <c r="S164" s="172">
        <f t="shared" si="57"/>
        <v>0</v>
      </c>
      <c r="T164" s="172">
        <f t="shared" si="57"/>
        <v>0</v>
      </c>
      <c r="U164" s="172">
        <f t="shared" si="57"/>
        <v>0</v>
      </c>
      <c r="V164" s="172">
        <f t="shared" si="57"/>
        <v>0</v>
      </c>
      <c r="W164" s="172">
        <f t="shared" si="57"/>
        <v>0</v>
      </c>
    </row>
    <row r="165" spans="1:23" ht="24" customHeight="1" x14ac:dyDescent="0.25">
      <c r="A165" s="88">
        <v>27</v>
      </c>
      <c r="B165" s="88"/>
      <c r="C165" s="73">
        <v>9</v>
      </c>
      <c r="D165" s="74" t="s">
        <v>20</v>
      </c>
      <c r="E165" s="75" t="s">
        <v>9</v>
      </c>
      <c r="F165" s="76">
        <v>1</v>
      </c>
      <c r="G165" s="76">
        <v>0</v>
      </c>
      <c r="H165" s="76">
        <v>0</v>
      </c>
      <c r="I165" s="112" t="s">
        <v>282</v>
      </c>
      <c r="J165" s="134">
        <v>4</v>
      </c>
      <c r="K165" s="173">
        <f t="shared" si="41"/>
        <v>0</v>
      </c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</row>
    <row r="166" spans="1:23" ht="22.5" customHeight="1" x14ac:dyDescent="0.25">
      <c r="A166" s="88">
        <v>27</v>
      </c>
      <c r="B166" s="88"/>
      <c r="C166" s="73">
        <v>9</v>
      </c>
      <c r="D166" s="74" t="s">
        <v>20</v>
      </c>
      <c r="E166" s="75" t="s">
        <v>9</v>
      </c>
      <c r="F166" s="76">
        <v>2</v>
      </c>
      <c r="G166" s="76">
        <v>0</v>
      </c>
      <c r="H166" s="76">
        <v>0</v>
      </c>
      <c r="I166" s="112" t="s">
        <v>283</v>
      </c>
      <c r="J166" s="134">
        <v>4</v>
      </c>
      <c r="K166" s="173">
        <f t="shared" si="41"/>
        <v>0</v>
      </c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</row>
    <row r="167" spans="1:23" ht="21" customHeight="1" x14ac:dyDescent="0.25">
      <c r="A167" s="88">
        <v>27</v>
      </c>
      <c r="B167" s="88"/>
      <c r="C167" s="73">
        <v>9</v>
      </c>
      <c r="D167" s="74" t="s">
        <v>20</v>
      </c>
      <c r="E167" s="75" t="s">
        <v>9</v>
      </c>
      <c r="F167" s="76">
        <v>3</v>
      </c>
      <c r="G167" s="76">
        <v>0</v>
      </c>
      <c r="H167" s="76">
        <v>0</v>
      </c>
      <c r="I167" s="112" t="s">
        <v>284</v>
      </c>
      <c r="J167" s="134">
        <v>4</v>
      </c>
      <c r="K167" s="173">
        <f t="shared" si="41"/>
        <v>0</v>
      </c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</row>
    <row r="168" spans="1:23" ht="17.25" customHeight="1" x14ac:dyDescent="0.25">
      <c r="A168" s="87">
        <v>1</v>
      </c>
      <c r="B168" s="138" t="s">
        <v>170</v>
      </c>
      <c r="D168" s="139"/>
      <c r="E168" s="139"/>
      <c r="F168" s="139"/>
      <c r="G168" s="139"/>
      <c r="H168" s="139"/>
      <c r="I168" s="148"/>
      <c r="J168" s="133">
        <v>0</v>
      </c>
      <c r="K168" s="169">
        <f t="shared" si="41"/>
        <v>0</v>
      </c>
      <c r="L168" s="169">
        <f>L169</f>
        <v>0</v>
      </c>
      <c r="M168" s="169">
        <f t="shared" ref="M168:W171" si="58">M169</f>
        <v>0</v>
      </c>
      <c r="N168" s="169">
        <f t="shared" si="58"/>
        <v>0</v>
      </c>
      <c r="O168" s="169">
        <f t="shared" si="58"/>
        <v>0</v>
      </c>
      <c r="P168" s="169">
        <f t="shared" si="58"/>
        <v>0</v>
      </c>
      <c r="Q168" s="169">
        <f t="shared" si="58"/>
        <v>0</v>
      </c>
      <c r="R168" s="169">
        <f t="shared" si="58"/>
        <v>0</v>
      </c>
      <c r="S168" s="169">
        <f t="shared" si="58"/>
        <v>0</v>
      </c>
      <c r="T168" s="169">
        <f t="shared" si="58"/>
        <v>0</v>
      </c>
      <c r="U168" s="169">
        <f t="shared" si="58"/>
        <v>0</v>
      </c>
      <c r="V168" s="169">
        <f t="shared" si="58"/>
        <v>0</v>
      </c>
      <c r="W168" s="169">
        <f t="shared" si="58"/>
        <v>0</v>
      </c>
    </row>
    <row r="169" spans="1:23" ht="17.25" customHeight="1" x14ac:dyDescent="0.25">
      <c r="A169" s="87">
        <v>12</v>
      </c>
      <c r="B169" s="138" t="s">
        <v>176</v>
      </c>
      <c r="D169" s="139"/>
      <c r="E169" s="139"/>
      <c r="F169" s="139"/>
      <c r="G169" s="139"/>
      <c r="H169" s="139"/>
      <c r="I169" s="111"/>
      <c r="J169" s="133">
        <v>0</v>
      </c>
      <c r="K169" s="169">
        <f t="shared" si="41"/>
        <v>0</v>
      </c>
      <c r="L169" s="169">
        <f>L170</f>
        <v>0</v>
      </c>
      <c r="M169" s="169">
        <f t="shared" si="58"/>
        <v>0</v>
      </c>
      <c r="N169" s="169">
        <f t="shared" si="58"/>
        <v>0</v>
      </c>
      <c r="O169" s="169">
        <f t="shared" si="58"/>
        <v>0</v>
      </c>
      <c r="P169" s="169">
        <f t="shared" si="58"/>
        <v>0</v>
      </c>
      <c r="Q169" s="169">
        <f t="shared" si="58"/>
        <v>0</v>
      </c>
      <c r="R169" s="169">
        <f t="shared" si="58"/>
        <v>0</v>
      </c>
      <c r="S169" s="169">
        <f t="shared" si="58"/>
        <v>0</v>
      </c>
      <c r="T169" s="169">
        <f t="shared" si="58"/>
        <v>0</v>
      </c>
      <c r="U169" s="169">
        <f t="shared" si="58"/>
        <v>0</v>
      </c>
      <c r="V169" s="169">
        <f t="shared" si="58"/>
        <v>0</v>
      </c>
      <c r="W169" s="169">
        <f t="shared" si="58"/>
        <v>0</v>
      </c>
    </row>
    <row r="170" spans="1:23" ht="15.75" customHeight="1" x14ac:dyDescent="0.25">
      <c r="A170" s="88">
        <v>12</v>
      </c>
      <c r="B170" s="88"/>
      <c r="C170" s="73">
        <v>0</v>
      </c>
      <c r="D170" s="74" t="s">
        <v>9</v>
      </c>
      <c r="E170" s="75" t="s">
        <v>9</v>
      </c>
      <c r="F170" s="76">
        <v>0</v>
      </c>
      <c r="G170" s="76">
        <v>0</v>
      </c>
      <c r="H170" s="76">
        <v>0</v>
      </c>
      <c r="I170" s="83" t="s">
        <v>102</v>
      </c>
      <c r="J170" s="133">
        <v>1</v>
      </c>
      <c r="K170" s="169">
        <f t="shared" si="41"/>
        <v>0</v>
      </c>
      <c r="L170" s="169">
        <f>L171</f>
        <v>0</v>
      </c>
      <c r="M170" s="169">
        <f>M171</f>
        <v>0</v>
      </c>
      <c r="N170" s="169">
        <f>N171</f>
        <v>0</v>
      </c>
      <c r="O170" s="169">
        <f>O171</f>
        <v>0</v>
      </c>
      <c r="P170" s="169">
        <f t="shared" si="58"/>
        <v>0</v>
      </c>
      <c r="Q170" s="169">
        <f t="shared" si="58"/>
        <v>0</v>
      </c>
      <c r="R170" s="169">
        <f t="shared" si="58"/>
        <v>0</v>
      </c>
      <c r="S170" s="169">
        <f t="shared" si="58"/>
        <v>0</v>
      </c>
      <c r="T170" s="169">
        <f t="shared" si="58"/>
        <v>0</v>
      </c>
      <c r="U170" s="169">
        <f t="shared" si="58"/>
        <v>0</v>
      </c>
      <c r="V170" s="169">
        <f t="shared" si="58"/>
        <v>0</v>
      </c>
      <c r="W170" s="169">
        <f t="shared" si="58"/>
        <v>0</v>
      </c>
    </row>
    <row r="171" spans="1:23" ht="15.75" customHeight="1" x14ac:dyDescent="0.25">
      <c r="A171" s="88">
        <v>12</v>
      </c>
      <c r="B171" s="88"/>
      <c r="C171" s="73">
        <v>0</v>
      </c>
      <c r="D171" s="74" t="s">
        <v>20</v>
      </c>
      <c r="E171" s="75" t="s">
        <v>9</v>
      </c>
      <c r="F171" s="80">
        <v>0</v>
      </c>
      <c r="G171" s="76">
        <v>0</v>
      </c>
      <c r="H171" s="76">
        <v>0</v>
      </c>
      <c r="I171" s="83" t="s">
        <v>309</v>
      </c>
      <c r="J171" s="133">
        <v>2</v>
      </c>
      <c r="K171" s="172">
        <f t="shared" si="41"/>
        <v>0</v>
      </c>
      <c r="L171" s="172">
        <f t="shared" ref="L171:M171" si="59">L172</f>
        <v>0</v>
      </c>
      <c r="M171" s="172">
        <f t="shared" si="59"/>
        <v>0</v>
      </c>
      <c r="N171" s="172">
        <f>N172</f>
        <v>0</v>
      </c>
      <c r="O171" s="172">
        <f t="shared" si="58"/>
        <v>0</v>
      </c>
      <c r="P171" s="172">
        <f t="shared" si="58"/>
        <v>0</v>
      </c>
      <c r="Q171" s="172">
        <f t="shared" si="58"/>
        <v>0</v>
      </c>
      <c r="R171" s="172">
        <f t="shared" si="58"/>
        <v>0</v>
      </c>
      <c r="S171" s="172">
        <f t="shared" si="58"/>
        <v>0</v>
      </c>
      <c r="T171" s="172">
        <f t="shared" si="58"/>
        <v>0</v>
      </c>
      <c r="U171" s="172">
        <f t="shared" si="58"/>
        <v>0</v>
      </c>
      <c r="V171" s="172">
        <f t="shared" si="58"/>
        <v>0</v>
      </c>
      <c r="W171" s="172">
        <f t="shared" si="58"/>
        <v>0</v>
      </c>
    </row>
    <row r="172" spans="1:23" ht="15.75" customHeight="1" x14ac:dyDescent="0.25">
      <c r="A172" s="88">
        <v>12</v>
      </c>
      <c r="B172" s="88"/>
      <c r="C172" s="73">
        <v>0</v>
      </c>
      <c r="D172" s="74" t="s">
        <v>20</v>
      </c>
      <c r="E172" s="75" t="s">
        <v>9</v>
      </c>
      <c r="F172" s="80">
        <v>1</v>
      </c>
      <c r="G172" s="76">
        <v>0</v>
      </c>
      <c r="H172" s="76">
        <v>0</v>
      </c>
      <c r="I172" s="112" t="s">
        <v>309</v>
      </c>
      <c r="J172" s="134">
        <v>4</v>
      </c>
      <c r="K172" s="173">
        <f t="shared" si="41"/>
        <v>0</v>
      </c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</row>
    <row r="173" spans="1:23" ht="19.5" customHeight="1" x14ac:dyDescent="0.25">
      <c r="A173" s="103"/>
      <c r="B173" s="103"/>
      <c r="C173" s="193" t="s">
        <v>104</v>
      </c>
      <c r="D173" s="193"/>
      <c r="E173" s="193"/>
      <c r="F173" s="193"/>
      <c r="G173" s="193"/>
      <c r="H173" s="193"/>
      <c r="I173" s="193"/>
      <c r="J173" s="136">
        <v>0</v>
      </c>
      <c r="K173" s="104">
        <f>SUM(L173:W173)</f>
        <v>86869401.201359034</v>
      </c>
      <c r="L173" s="104">
        <f t="shared" ref="L173:W173" si="60">SUM(L9,L30,L36,L75,L84,L114,L125,L163,L170)</f>
        <v>13334087.167279394</v>
      </c>
      <c r="M173" s="104">
        <f t="shared" si="60"/>
        <v>10293419.229174023</v>
      </c>
      <c r="N173" s="104">
        <f t="shared" si="60"/>
        <v>6645561.7687223591</v>
      </c>
      <c r="O173" s="104">
        <f t="shared" si="60"/>
        <v>7356708.7327193841</v>
      </c>
      <c r="P173" s="104">
        <f t="shared" si="60"/>
        <v>7224568.7868717816</v>
      </c>
      <c r="Q173" s="104">
        <f t="shared" si="60"/>
        <v>7089181.7549039209</v>
      </c>
      <c r="R173" s="104">
        <f t="shared" si="60"/>
        <v>6850378.2452316172</v>
      </c>
      <c r="S173" s="104">
        <f t="shared" si="60"/>
        <v>6666117.456675983</v>
      </c>
      <c r="T173" s="104">
        <f t="shared" si="60"/>
        <v>6140766.3343402203</v>
      </c>
      <c r="U173" s="104">
        <f t="shared" si="60"/>
        <v>5434029.2756955149</v>
      </c>
      <c r="V173" s="104">
        <f t="shared" si="60"/>
        <v>4862007.2478490686</v>
      </c>
      <c r="W173" s="104">
        <f t="shared" si="60"/>
        <v>4972575.2018957734</v>
      </c>
    </row>
    <row r="175" spans="1:23" x14ac:dyDescent="0.25">
      <c r="A175" s="203" t="s">
        <v>306</v>
      </c>
      <c r="B175" s="204"/>
      <c r="C175" s="204"/>
      <c r="D175" s="204"/>
      <c r="E175" s="204"/>
      <c r="F175" s="204"/>
      <c r="G175" s="204"/>
      <c r="H175" s="204"/>
      <c r="I175" s="204"/>
      <c r="J175" s="204"/>
      <c r="K175" s="205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</row>
    <row r="176" spans="1:23" ht="18.75" customHeight="1" x14ac:dyDescent="0.25">
      <c r="A176" s="230" t="s">
        <v>178</v>
      </c>
      <c r="B176" s="230"/>
      <c r="C176" s="230"/>
      <c r="D176" s="230"/>
      <c r="E176" s="230"/>
      <c r="F176" s="230"/>
      <c r="G176" s="230"/>
      <c r="H176" s="230"/>
      <c r="I176" s="230"/>
      <c r="J176" s="129"/>
      <c r="K176" s="161" t="s">
        <v>285</v>
      </c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</row>
    <row r="177" spans="1:23" ht="18.75" customHeight="1" x14ac:dyDescent="0.25">
      <c r="A177" s="76">
        <v>1</v>
      </c>
      <c r="B177" s="76"/>
      <c r="C177" s="194" t="s">
        <v>180</v>
      </c>
      <c r="D177" s="194"/>
      <c r="E177" s="194"/>
      <c r="F177" s="194"/>
      <c r="G177" s="194"/>
      <c r="H177" s="194"/>
      <c r="I177" s="194"/>
      <c r="J177" s="106"/>
      <c r="K177" s="174">
        <f>SUM(K178:K182)</f>
        <v>53838029.511359043</v>
      </c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</row>
    <row r="178" spans="1:23" x14ac:dyDescent="0.25">
      <c r="A178" s="76">
        <v>11</v>
      </c>
      <c r="B178" s="92"/>
      <c r="C178" s="217" t="s">
        <v>181</v>
      </c>
      <c r="D178" s="217"/>
      <c r="E178" s="217"/>
      <c r="F178" s="217"/>
      <c r="G178" s="217"/>
      <c r="H178" s="217"/>
      <c r="I178" s="217"/>
      <c r="J178" s="106"/>
      <c r="K178" s="174">
        <f>K8</f>
        <v>13499805.511359043</v>
      </c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</row>
    <row r="179" spans="1:23" x14ac:dyDescent="0.25">
      <c r="A179" s="76">
        <v>12</v>
      </c>
      <c r="B179" s="92"/>
      <c r="C179" s="217" t="s">
        <v>186</v>
      </c>
      <c r="D179" s="217"/>
      <c r="E179" s="217"/>
      <c r="F179" s="217"/>
      <c r="G179" s="217"/>
      <c r="H179" s="217"/>
      <c r="I179" s="217"/>
      <c r="J179" s="106"/>
      <c r="K179" s="174">
        <f>K169</f>
        <v>0</v>
      </c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</row>
    <row r="180" spans="1:23" x14ac:dyDescent="0.25">
      <c r="A180" s="76">
        <v>14</v>
      </c>
      <c r="B180" s="92"/>
      <c r="C180" s="217" t="s">
        <v>185</v>
      </c>
      <c r="D180" s="217"/>
      <c r="E180" s="217"/>
      <c r="F180" s="217"/>
      <c r="G180" s="217"/>
      <c r="H180" s="217"/>
      <c r="I180" s="217"/>
      <c r="J180" s="106"/>
      <c r="K180" s="174">
        <f>K113</f>
        <v>6684426</v>
      </c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</row>
    <row r="181" spans="1:23" x14ac:dyDescent="0.25">
      <c r="A181" s="76">
        <v>15</v>
      </c>
      <c r="B181" s="92"/>
      <c r="C181" s="217" t="s">
        <v>184</v>
      </c>
      <c r="D181" s="217"/>
      <c r="E181" s="217"/>
      <c r="F181" s="217"/>
      <c r="G181" s="217"/>
      <c r="H181" s="217"/>
      <c r="I181" s="217"/>
      <c r="J181" s="106"/>
      <c r="K181" s="174">
        <f>K127</f>
        <v>33614471</v>
      </c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</row>
    <row r="182" spans="1:23" x14ac:dyDescent="0.25">
      <c r="A182" s="76">
        <v>16</v>
      </c>
      <c r="B182" s="92"/>
      <c r="C182" s="217" t="s">
        <v>182</v>
      </c>
      <c r="D182" s="217"/>
      <c r="E182" s="217"/>
      <c r="F182" s="217"/>
      <c r="G182" s="217"/>
      <c r="H182" s="217"/>
      <c r="I182" s="217"/>
      <c r="J182" s="106"/>
      <c r="K182" s="174">
        <f>K140</f>
        <v>39327</v>
      </c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</row>
    <row r="183" spans="1:23" x14ac:dyDescent="0.25">
      <c r="A183" s="76">
        <v>2</v>
      </c>
      <c r="B183" s="76"/>
      <c r="C183" s="194" t="s">
        <v>183</v>
      </c>
      <c r="D183" s="194"/>
      <c r="E183" s="194"/>
      <c r="F183" s="194"/>
      <c r="G183" s="194"/>
      <c r="H183" s="194"/>
      <c r="I183" s="194"/>
      <c r="J183" s="106"/>
      <c r="K183" s="174">
        <f>SUM(K184:K186)</f>
        <v>33031371.689999998</v>
      </c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</row>
    <row r="184" spans="1:23" x14ac:dyDescent="0.25">
      <c r="A184" s="76">
        <v>25</v>
      </c>
      <c r="B184" s="92"/>
      <c r="C184" s="217" t="s">
        <v>184</v>
      </c>
      <c r="D184" s="217"/>
      <c r="E184" s="217"/>
      <c r="F184" s="217"/>
      <c r="G184" s="217"/>
      <c r="H184" s="217"/>
      <c r="I184" s="217"/>
      <c r="J184" s="106"/>
      <c r="K184" s="174">
        <f>K145</f>
        <v>24338292</v>
      </c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</row>
    <row r="185" spans="1:23" x14ac:dyDescent="0.25">
      <c r="A185" s="76">
        <v>26</v>
      </c>
      <c r="B185" s="92"/>
      <c r="C185" s="217" t="s">
        <v>182</v>
      </c>
      <c r="D185" s="217"/>
      <c r="E185" s="217"/>
      <c r="F185" s="217"/>
      <c r="G185" s="217"/>
      <c r="H185" s="217"/>
      <c r="I185" s="217"/>
      <c r="J185" s="106"/>
      <c r="K185" s="174">
        <f>K150</f>
        <v>8693079.6899999995</v>
      </c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</row>
    <row r="186" spans="1:23" ht="28.5" customHeight="1" x14ac:dyDescent="0.25">
      <c r="A186" s="76">
        <v>27</v>
      </c>
      <c r="B186" s="92"/>
      <c r="C186" s="216" t="s">
        <v>187</v>
      </c>
      <c r="D186" s="216"/>
      <c r="E186" s="216"/>
      <c r="F186" s="216"/>
      <c r="G186" s="216"/>
      <c r="H186" s="216"/>
      <c r="I186" s="216"/>
      <c r="J186" s="106"/>
      <c r="K186" s="174">
        <f>K162</f>
        <v>0</v>
      </c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</row>
    <row r="187" spans="1:23" x14ac:dyDescent="0.25">
      <c r="A187" s="191" t="s">
        <v>8</v>
      </c>
      <c r="B187" s="191"/>
      <c r="C187" s="191"/>
      <c r="D187" s="191"/>
      <c r="E187" s="191"/>
      <c r="F187" s="191"/>
      <c r="G187" s="191"/>
      <c r="H187" s="191"/>
      <c r="I187" s="191"/>
      <c r="J187" s="130"/>
      <c r="K187" s="108">
        <f>K177+K183</f>
        <v>86869401.201359034</v>
      </c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</row>
    <row r="188" spans="1:23" ht="19.5" thickBot="1" x14ac:dyDescent="0.3"/>
    <row r="189" spans="1:23" ht="19.5" thickBot="1" x14ac:dyDescent="0.3">
      <c r="C189" s="209" t="s">
        <v>300</v>
      </c>
      <c r="D189" s="210"/>
      <c r="E189" s="210"/>
      <c r="F189" s="210"/>
      <c r="G189" s="210"/>
      <c r="H189" s="210"/>
      <c r="I189" s="210"/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1"/>
    </row>
    <row r="190" spans="1:23" ht="19.5" thickBot="1" x14ac:dyDescent="0.3">
      <c r="C190" s="222" t="s">
        <v>301</v>
      </c>
      <c r="D190" s="223"/>
      <c r="E190" s="223"/>
      <c r="F190" s="224"/>
      <c r="I190" s="162" t="s">
        <v>293</v>
      </c>
      <c r="K190" s="162" t="s">
        <v>285</v>
      </c>
      <c r="L190" s="162" t="s">
        <v>107</v>
      </c>
      <c r="M190" s="162" t="s">
        <v>108</v>
      </c>
      <c r="N190" s="162" t="s">
        <v>109</v>
      </c>
      <c r="O190" s="162" t="s">
        <v>110</v>
      </c>
      <c r="P190" s="162" t="s">
        <v>111</v>
      </c>
      <c r="Q190" s="162" t="s">
        <v>112</v>
      </c>
      <c r="R190" s="162" t="s">
        <v>113</v>
      </c>
      <c r="S190" s="162" t="s">
        <v>114</v>
      </c>
      <c r="T190" s="162" t="s">
        <v>115</v>
      </c>
      <c r="U190" s="162" t="s">
        <v>116</v>
      </c>
      <c r="V190" s="162" t="s">
        <v>117</v>
      </c>
      <c r="W190" s="162" t="s">
        <v>118</v>
      </c>
    </row>
    <row r="191" spans="1:23" ht="19.5" thickBot="1" x14ac:dyDescent="0.3">
      <c r="C191" s="225">
        <v>1</v>
      </c>
      <c r="D191" s="226"/>
      <c r="E191" s="226"/>
      <c r="F191" s="226"/>
      <c r="I191" s="152" t="s">
        <v>294</v>
      </c>
      <c r="K191" s="153">
        <f t="shared" ref="K191:K199" si="61">SUM(L191:W191)</f>
        <v>5864148.7313590385</v>
      </c>
      <c r="L191" s="154">
        <f t="shared" ref="L191:W191" si="62">L9</f>
        <v>3767825.8372793943</v>
      </c>
      <c r="M191" s="154">
        <f t="shared" si="62"/>
        <v>1314204.7561740228</v>
      </c>
      <c r="N191" s="154">
        <f t="shared" si="62"/>
        <v>210874.49072235861</v>
      </c>
      <c r="O191" s="154">
        <f t="shared" si="62"/>
        <v>78518.511719383707</v>
      </c>
      <c r="P191" s="154">
        <f t="shared" si="62"/>
        <v>36655.980871781721</v>
      </c>
      <c r="Q191" s="154">
        <f t="shared" si="62"/>
        <v>91311.573903920245</v>
      </c>
      <c r="R191" s="154">
        <f t="shared" si="62"/>
        <v>92908.914231617018</v>
      </c>
      <c r="S191" s="154">
        <f t="shared" si="62"/>
        <v>47378.376675983323</v>
      </c>
      <c r="T191" s="154">
        <f t="shared" si="62"/>
        <v>21455.364340221124</v>
      </c>
      <c r="U191" s="154">
        <f t="shared" si="62"/>
        <v>28598.215695515624</v>
      </c>
      <c r="V191" s="154">
        <f t="shared" si="62"/>
        <v>111253.83784906882</v>
      </c>
      <c r="W191" s="154">
        <f t="shared" si="62"/>
        <v>63162.871895772929</v>
      </c>
    </row>
    <row r="192" spans="1:23" ht="19.5" thickBot="1" x14ac:dyDescent="0.3">
      <c r="C192" s="214">
        <v>3</v>
      </c>
      <c r="D192" s="215"/>
      <c r="E192" s="215"/>
      <c r="F192" s="215"/>
      <c r="I192" s="155" t="s">
        <v>295</v>
      </c>
      <c r="K192" s="153">
        <f t="shared" si="61"/>
        <v>0</v>
      </c>
      <c r="L192" s="153">
        <f t="shared" ref="L192:W192" si="63">L30</f>
        <v>0</v>
      </c>
      <c r="M192" s="153">
        <f t="shared" si="63"/>
        <v>0</v>
      </c>
      <c r="N192" s="153">
        <f t="shared" si="63"/>
        <v>0</v>
      </c>
      <c r="O192" s="153">
        <f t="shared" si="63"/>
        <v>0</v>
      </c>
      <c r="P192" s="153">
        <f t="shared" si="63"/>
        <v>0</v>
      </c>
      <c r="Q192" s="153">
        <f t="shared" si="63"/>
        <v>0</v>
      </c>
      <c r="R192" s="153">
        <f t="shared" si="63"/>
        <v>0</v>
      </c>
      <c r="S192" s="153">
        <f t="shared" si="63"/>
        <v>0</v>
      </c>
      <c r="T192" s="153">
        <f t="shared" si="63"/>
        <v>0</v>
      </c>
      <c r="U192" s="153">
        <f t="shared" si="63"/>
        <v>0</v>
      </c>
      <c r="V192" s="153">
        <f t="shared" si="63"/>
        <v>0</v>
      </c>
      <c r="W192" s="153">
        <f t="shared" si="63"/>
        <v>0</v>
      </c>
    </row>
    <row r="193" spans="3:23" ht="19.5" thickBot="1" x14ac:dyDescent="0.3">
      <c r="C193" s="214">
        <v>4</v>
      </c>
      <c r="D193" s="215"/>
      <c r="E193" s="215"/>
      <c r="F193" s="215"/>
      <c r="I193" s="155" t="s">
        <v>296</v>
      </c>
      <c r="K193" s="153">
        <f t="shared" si="61"/>
        <v>6701923.6120000007</v>
      </c>
      <c r="L193" s="153">
        <f t="shared" ref="L193:W193" si="64">L36</f>
        <v>1106365.1390000002</v>
      </c>
      <c r="M193" s="153">
        <f t="shared" si="64"/>
        <v>821051.97500000009</v>
      </c>
      <c r="N193" s="153">
        <f t="shared" si="64"/>
        <v>538966.72100000002</v>
      </c>
      <c r="O193" s="153">
        <f t="shared" si="64"/>
        <v>613260.62000000011</v>
      </c>
      <c r="P193" s="153">
        <f t="shared" si="64"/>
        <v>479705.22600000002</v>
      </c>
      <c r="Q193" s="153">
        <f t="shared" si="64"/>
        <v>520946.72700000001</v>
      </c>
      <c r="R193" s="153">
        <f t="shared" si="64"/>
        <v>578237.674</v>
      </c>
      <c r="S193" s="153">
        <f t="shared" si="64"/>
        <v>518927.53</v>
      </c>
      <c r="T193" s="153">
        <f t="shared" si="64"/>
        <v>317720</v>
      </c>
      <c r="U193" s="153">
        <f t="shared" si="64"/>
        <v>386834</v>
      </c>
      <c r="V193" s="153">
        <f t="shared" si="64"/>
        <v>386430</v>
      </c>
      <c r="W193" s="153">
        <f t="shared" si="64"/>
        <v>433478</v>
      </c>
    </row>
    <row r="194" spans="3:23" ht="19.5" thickBot="1" x14ac:dyDescent="0.3">
      <c r="C194" s="214">
        <v>5</v>
      </c>
      <c r="D194" s="215"/>
      <c r="E194" s="215"/>
      <c r="F194" s="215"/>
      <c r="I194" s="155" t="s">
        <v>297</v>
      </c>
      <c r="K194" s="153">
        <f t="shared" si="61"/>
        <v>2800.1679999999997</v>
      </c>
      <c r="L194" s="156">
        <f t="shared" ref="L194:W194" si="65">L75</f>
        <v>6.6110000000000007</v>
      </c>
      <c r="M194" s="156">
        <f t="shared" si="65"/>
        <v>13.288000000000002</v>
      </c>
      <c r="N194" s="156">
        <f t="shared" si="65"/>
        <v>18.557000000000002</v>
      </c>
      <c r="O194" s="156">
        <f t="shared" si="65"/>
        <v>14.421000000000001</v>
      </c>
      <c r="P194" s="156">
        <f t="shared" si="65"/>
        <v>504.24</v>
      </c>
      <c r="Q194" s="156">
        <f t="shared" si="65"/>
        <v>11.924000000000001</v>
      </c>
      <c r="R194" s="156">
        <f t="shared" si="65"/>
        <v>17.127000000000002</v>
      </c>
      <c r="S194" s="156">
        <f t="shared" si="65"/>
        <v>0</v>
      </c>
      <c r="T194" s="156">
        <f t="shared" si="65"/>
        <v>1360</v>
      </c>
      <c r="U194" s="156">
        <f t="shared" si="65"/>
        <v>18</v>
      </c>
      <c r="V194" s="156">
        <f t="shared" si="65"/>
        <v>19</v>
      </c>
      <c r="W194" s="156">
        <f t="shared" si="65"/>
        <v>817</v>
      </c>
    </row>
    <row r="195" spans="3:23" ht="19.5" thickBot="1" x14ac:dyDescent="0.3">
      <c r="C195" s="214">
        <v>6</v>
      </c>
      <c r="D195" s="215"/>
      <c r="E195" s="215"/>
      <c r="F195" s="215"/>
      <c r="I195" s="157" t="s">
        <v>298</v>
      </c>
      <c r="K195" s="153">
        <f t="shared" si="61"/>
        <v>930933</v>
      </c>
      <c r="L195" s="153">
        <f t="shared" ref="L195:W195" si="66">L84</f>
        <v>15785</v>
      </c>
      <c r="M195" s="153">
        <f t="shared" si="66"/>
        <v>117100</v>
      </c>
      <c r="N195" s="153">
        <f t="shared" si="66"/>
        <v>78347</v>
      </c>
      <c r="O195" s="153">
        <f t="shared" si="66"/>
        <v>109136</v>
      </c>
      <c r="P195" s="153">
        <f t="shared" si="66"/>
        <v>96022</v>
      </c>
      <c r="Q195" s="153">
        <f t="shared" si="66"/>
        <v>146286</v>
      </c>
      <c r="R195" s="153">
        <f t="shared" si="66"/>
        <v>128612</v>
      </c>
      <c r="S195" s="153">
        <f t="shared" si="66"/>
        <v>118354</v>
      </c>
      <c r="T195" s="153">
        <f t="shared" si="66"/>
        <v>45905</v>
      </c>
      <c r="U195" s="153">
        <f t="shared" si="66"/>
        <v>21395</v>
      </c>
      <c r="V195" s="153">
        <f t="shared" si="66"/>
        <v>30740</v>
      </c>
      <c r="W195" s="153">
        <f t="shared" si="66"/>
        <v>23251</v>
      </c>
    </row>
    <row r="196" spans="3:23" ht="24.75" thickBot="1" x14ac:dyDescent="0.3">
      <c r="C196" s="214">
        <v>7</v>
      </c>
      <c r="D196" s="215"/>
      <c r="E196" s="215"/>
      <c r="F196" s="215"/>
      <c r="I196" s="157" t="s">
        <v>303</v>
      </c>
      <c r="K196" s="153">
        <f t="shared" si="61"/>
        <v>6684426</v>
      </c>
      <c r="L196" s="153">
        <f t="shared" ref="L196:W196" si="67">L114</f>
        <v>2676698</v>
      </c>
      <c r="M196" s="153">
        <f t="shared" si="67"/>
        <v>1053507</v>
      </c>
      <c r="N196" s="153">
        <f t="shared" si="67"/>
        <v>517833</v>
      </c>
      <c r="O196" s="153">
        <f t="shared" si="67"/>
        <v>335698</v>
      </c>
      <c r="P196" s="153">
        <f t="shared" si="67"/>
        <v>323478</v>
      </c>
      <c r="Q196" s="153">
        <f t="shared" si="67"/>
        <v>253450</v>
      </c>
      <c r="R196" s="153">
        <f t="shared" si="67"/>
        <v>250478</v>
      </c>
      <c r="S196" s="153">
        <f t="shared" si="67"/>
        <v>259638</v>
      </c>
      <c r="T196" s="153">
        <f t="shared" si="67"/>
        <v>255024</v>
      </c>
      <c r="U196" s="153">
        <f t="shared" si="67"/>
        <v>254796</v>
      </c>
      <c r="V196" s="153">
        <f t="shared" si="67"/>
        <v>253459</v>
      </c>
      <c r="W196" s="153">
        <f t="shared" si="67"/>
        <v>250367</v>
      </c>
    </row>
    <row r="197" spans="3:23" ht="36.75" thickBot="1" x14ac:dyDescent="0.3">
      <c r="C197" s="214">
        <v>8</v>
      </c>
      <c r="D197" s="215"/>
      <c r="E197" s="215"/>
      <c r="F197" s="215"/>
      <c r="I197" s="157" t="s">
        <v>304</v>
      </c>
      <c r="K197" s="153">
        <f t="shared" si="61"/>
        <v>66685169.689999998</v>
      </c>
      <c r="L197" s="156">
        <f t="shared" ref="L197:W197" si="68">L125</f>
        <v>5767406.5800000001</v>
      </c>
      <c r="M197" s="156">
        <f t="shared" si="68"/>
        <v>6987542.21</v>
      </c>
      <c r="N197" s="156">
        <f t="shared" si="68"/>
        <v>5299522</v>
      </c>
      <c r="O197" s="156">
        <f t="shared" si="68"/>
        <v>6220081.1799999997</v>
      </c>
      <c r="P197" s="156">
        <f t="shared" si="68"/>
        <v>6288203.3399999999</v>
      </c>
      <c r="Q197" s="156">
        <f t="shared" si="68"/>
        <v>6077175.5300000003</v>
      </c>
      <c r="R197" s="156">
        <f t="shared" si="68"/>
        <v>5800124.5300000003</v>
      </c>
      <c r="S197" s="156">
        <f t="shared" si="68"/>
        <v>5721819.5499999998</v>
      </c>
      <c r="T197" s="156">
        <f t="shared" si="68"/>
        <v>5499301.9699999997</v>
      </c>
      <c r="U197" s="156">
        <f t="shared" si="68"/>
        <v>4742388.0599999996</v>
      </c>
      <c r="V197" s="156">
        <f t="shared" si="68"/>
        <v>4080105.41</v>
      </c>
      <c r="W197" s="156">
        <f t="shared" si="68"/>
        <v>4201499.33</v>
      </c>
    </row>
    <row r="198" spans="3:23" ht="24.75" thickBot="1" x14ac:dyDescent="0.3">
      <c r="C198" s="214">
        <v>9</v>
      </c>
      <c r="D198" s="215"/>
      <c r="E198" s="215"/>
      <c r="F198" s="215"/>
      <c r="I198" s="157" t="s">
        <v>305</v>
      </c>
      <c r="K198" s="153">
        <f t="shared" si="61"/>
        <v>0</v>
      </c>
      <c r="L198" s="159">
        <f>L163</f>
        <v>0</v>
      </c>
      <c r="M198" s="159">
        <f t="shared" ref="M198:W198" si="69">M163</f>
        <v>0</v>
      </c>
      <c r="N198" s="159">
        <f t="shared" si="69"/>
        <v>0</v>
      </c>
      <c r="O198" s="159">
        <f t="shared" si="69"/>
        <v>0</v>
      </c>
      <c r="P198" s="159">
        <f t="shared" si="69"/>
        <v>0</v>
      </c>
      <c r="Q198" s="159">
        <f t="shared" si="69"/>
        <v>0</v>
      </c>
      <c r="R198" s="159">
        <f t="shared" si="69"/>
        <v>0</v>
      </c>
      <c r="S198" s="159">
        <f t="shared" si="69"/>
        <v>0</v>
      </c>
      <c r="T198" s="159">
        <f t="shared" si="69"/>
        <v>0</v>
      </c>
      <c r="U198" s="159">
        <f t="shared" si="69"/>
        <v>0</v>
      </c>
      <c r="V198" s="159">
        <f t="shared" si="69"/>
        <v>0</v>
      </c>
      <c r="W198" s="159">
        <f t="shared" si="69"/>
        <v>0</v>
      </c>
    </row>
    <row r="199" spans="3:23" ht="19.5" thickBot="1" x14ac:dyDescent="0.3">
      <c r="C199" s="214">
        <v>0</v>
      </c>
      <c r="D199" s="215"/>
      <c r="E199" s="215"/>
      <c r="F199" s="215"/>
      <c r="I199" s="157" t="s">
        <v>302</v>
      </c>
      <c r="K199" s="153">
        <f t="shared" si="61"/>
        <v>0</v>
      </c>
      <c r="L199" s="159">
        <f>L170</f>
        <v>0</v>
      </c>
      <c r="M199" s="159">
        <f t="shared" ref="M199:W199" si="70">M170</f>
        <v>0</v>
      </c>
      <c r="N199" s="159">
        <f t="shared" si="70"/>
        <v>0</v>
      </c>
      <c r="O199" s="159">
        <f t="shared" si="70"/>
        <v>0</v>
      </c>
      <c r="P199" s="159">
        <f t="shared" si="70"/>
        <v>0</v>
      </c>
      <c r="Q199" s="159">
        <f t="shared" si="70"/>
        <v>0</v>
      </c>
      <c r="R199" s="159">
        <f t="shared" si="70"/>
        <v>0</v>
      </c>
      <c r="S199" s="159">
        <f t="shared" si="70"/>
        <v>0</v>
      </c>
      <c r="T199" s="159">
        <f t="shared" si="70"/>
        <v>0</v>
      </c>
      <c r="U199" s="159">
        <f t="shared" si="70"/>
        <v>0</v>
      </c>
      <c r="V199" s="159">
        <f t="shared" si="70"/>
        <v>0</v>
      </c>
      <c r="W199" s="159">
        <f t="shared" si="70"/>
        <v>0</v>
      </c>
    </row>
    <row r="200" spans="3:23" ht="18.75" customHeight="1" thickBot="1" x14ac:dyDescent="0.3">
      <c r="I200" s="131" t="s">
        <v>299</v>
      </c>
      <c r="K200" s="158">
        <f>SUM(K191:K199)</f>
        <v>86869401.201359034</v>
      </c>
      <c r="L200" s="158">
        <f t="shared" ref="L200:W200" si="71">SUM(L191:L199)</f>
        <v>13334087.167279394</v>
      </c>
      <c r="M200" s="158">
        <f t="shared" si="71"/>
        <v>10293419.229174023</v>
      </c>
      <c r="N200" s="158">
        <f t="shared" si="71"/>
        <v>6645561.7687223591</v>
      </c>
      <c r="O200" s="158">
        <f t="shared" si="71"/>
        <v>7356708.7327193841</v>
      </c>
      <c r="P200" s="158">
        <f t="shared" si="71"/>
        <v>7224568.7868717816</v>
      </c>
      <c r="Q200" s="158">
        <f t="shared" si="71"/>
        <v>7089181.7549039209</v>
      </c>
      <c r="R200" s="158">
        <f t="shared" si="71"/>
        <v>6850378.2452316172</v>
      </c>
      <c r="S200" s="158">
        <f t="shared" si="71"/>
        <v>6666117.456675983</v>
      </c>
      <c r="T200" s="158">
        <f t="shared" si="71"/>
        <v>6140766.3343402203</v>
      </c>
      <c r="U200" s="158">
        <f t="shared" si="71"/>
        <v>5434029.2756955149</v>
      </c>
      <c r="V200" s="158">
        <f t="shared" si="71"/>
        <v>4862007.2478490686</v>
      </c>
      <c r="W200" s="158">
        <f t="shared" si="71"/>
        <v>4972575.2018957734</v>
      </c>
    </row>
    <row r="201" spans="3:23" x14ac:dyDescent="0.25">
      <c r="K201" s="160">
        <f>K200-K187</f>
        <v>0</v>
      </c>
    </row>
  </sheetData>
  <sheetProtection insertRows="0"/>
  <autoFilter ref="J6:J173"/>
  <mergeCells count="38">
    <mergeCell ref="B150:I150"/>
    <mergeCell ref="A1:W1"/>
    <mergeCell ref="C184:I184"/>
    <mergeCell ref="C185:I185"/>
    <mergeCell ref="C173:I173"/>
    <mergeCell ref="A176:I176"/>
    <mergeCell ref="C5:H5"/>
    <mergeCell ref="E6:F6"/>
    <mergeCell ref="G6:H6"/>
    <mergeCell ref="A5:A6"/>
    <mergeCell ref="A175:K175"/>
    <mergeCell ref="B157:I157"/>
    <mergeCell ref="B145:I145"/>
    <mergeCell ref="B140:I140"/>
    <mergeCell ref="B144:I144"/>
    <mergeCell ref="C198:F198"/>
    <mergeCell ref="C199:F199"/>
    <mergeCell ref="C190:F190"/>
    <mergeCell ref="C191:F191"/>
    <mergeCell ref="C192:F192"/>
    <mergeCell ref="C193:F193"/>
    <mergeCell ref="C194:F194"/>
    <mergeCell ref="C189:W189"/>
    <mergeCell ref="I3:K3"/>
    <mergeCell ref="C195:F195"/>
    <mergeCell ref="C196:F196"/>
    <mergeCell ref="C197:F197"/>
    <mergeCell ref="C186:I186"/>
    <mergeCell ref="A187:I187"/>
    <mergeCell ref="C177:I177"/>
    <mergeCell ref="C178:I178"/>
    <mergeCell ref="C179:I179"/>
    <mergeCell ref="C180:I180"/>
    <mergeCell ref="C181:I181"/>
    <mergeCell ref="C182:I182"/>
    <mergeCell ref="A4:I4"/>
    <mergeCell ref="B5:B6"/>
    <mergeCell ref="C183:I183"/>
  </mergeCells>
  <conditionalFormatting sqref="J27:K29 J148:K152">
    <cfRule type="expression" dxfId="2" priority="41">
      <formula>ISBLANK(J27)</formula>
    </cfRule>
  </conditionalFormatting>
  <conditionalFormatting sqref="J11:W12 J15:W18 J20:W20 J22:W25 L27:W27 L29:W29 J32:W33 J35:W35 J38:W38 J41:W52 J55:W67 J69:W72 J74:W74 J77:W81 J83:W83 J86:W99 J101:W107 J109:W110 J112:W112 J117:W117 J119:W119 J121:W122 J124:W124 J130:W139 J142:W143 L148:W149 L152:W152 J155:W156 J159:W161 J165:W167 J172:W172">
    <cfRule type="expression" dxfId="1" priority="2">
      <formula>ISBLANK(J11)</formula>
    </cfRule>
  </conditionalFormatting>
  <conditionalFormatting sqref="K201">
    <cfRule type="cellIs" dxfId="0" priority="1" operator="notEqual">
      <formula>0</formula>
    </cfRule>
  </conditionalFormatting>
  <printOptions horizontalCentered="1"/>
  <pageMargins left="0.23622047244094491" right="0.23622047244094491" top="0.51" bottom="0.56000000000000005" header="0.26" footer="0.31496062992125984"/>
  <pageSetup scale="53" fitToHeight="0" orientation="landscape" horizontalDpi="4294967293" verticalDpi="4294967293" r:id="rId1"/>
  <headerFooter>
    <oddHeader>&amp;CFORMATO PARA LA CALENDARIZACIÓN DE LA ESTIMACIÓN DE LOS IMPORTES POR RUBRO, TIPO, CLASE Y CONCEPTOS DE INGRESOS, CONTENIDOS EN LAS LEYES DE INGRESOS DE LOS MUNICIPIOS DE MICHOACÁN, DEBIDAMENTE ARMONIZADOS</oddHeader>
    <oddFooter>&amp;RPágina &amp;P</oddFooter>
  </headerFooter>
  <rowBreaks count="1" manualBreakCount="1">
    <brk id="188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3"/>
  <sheetViews>
    <sheetView zoomScaleNormal="100" workbookViewId="0">
      <selection activeCell="A23" sqref="A23:XFD24"/>
    </sheetView>
  </sheetViews>
  <sheetFormatPr baseColWidth="10" defaultColWidth="11.42578125" defaultRowHeight="18.75" x14ac:dyDescent="0.3"/>
  <cols>
    <col min="1" max="1" width="2.5703125" style="4" customWidth="1"/>
    <col min="2" max="2" width="2" style="4" bestFit="1" customWidth="1"/>
    <col min="3" max="3" width="2" style="4" customWidth="1"/>
    <col min="4" max="4" width="3" style="4" bestFit="1" customWidth="1"/>
    <col min="5" max="6" width="2" style="4" bestFit="1" customWidth="1"/>
    <col min="7" max="7" width="1.140625" style="3" customWidth="1"/>
    <col min="8" max="8" width="0.5703125" style="3" customWidth="1"/>
    <col min="9" max="9" width="0.85546875" style="3" customWidth="1"/>
    <col min="10" max="11" width="3" style="3" customWidth="1"/>
    <col min="12" max="12" width="6.85546875" style="3" customWidth="1"/>
    <col min="13" max="13" width="26.28515625" style="3" customWidth="1"/>
    <col min="14" max="26" width="10.85546875" style="3" customWidth="1"/>
    <col min="27" max="16384" width="11.42578125" style="2"/>
  </cols>
  <sheetData>
    <row r="1" spans="1:26" s="1" customFormat="1" ht="33.75" customHeight="1" x14ac:dyDescent="0.3">
      <c r="A1" s="309" t="s">
        <v>0</v>
      </c>
      <c r="B1" s="310"/>
      <c r="C1" s="310"/>
      <c r="D1" s="310"/>
      <c r="E1" s="311"/>
      <c r="F1" s="25"/>
      <c r="G1" s="312" t="s">
        <v>1</v>
      </c>
      <c r="H1" s="313"/>
      <c r="I1" s="313"/>
      <c r="J1" s="313"/>
      <c r="K1" s="313"/>
      <c r="L1" s="313"/>
      <c r="M1" s="314"/>
      <c r="N1" s="240" t="s">
        <v>105</v>
      </c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</row>
    <row r="2" spans="1:26" s="71" customFormat="1" ht="27.75" customHeight="1" thickBot="1" x14ac:dyDescent="0.25">
      <c r="A2" s="67" t="s">
        <v>2</v>
      </c>
      <c r="B2" s="68" t="s">
        <v>3</v>
      </c>
      <c r="C2" s="318" t="s">
        <v>4</v>
      </c>
      <c r="D2" s="319"/>
      <c r="E2" s="320" t="s">
        <v>5</v>
      </c>
      <c r="F2" s="321"/>
      <c r="G2" s="315"/>
      <c r="H2" s="316"/>
      <c r="I2" s="316"/>
      <c r="J2" s="316"/>
      <c r="K2" s="316"/>
      <c r="L2" s="316"/>
      <c r="M2" s="317"/>
      <c r="N2" s="69" t="s">
        <v>106</v>
      </c>
      <c r="O2" s="70" t="s">
        <v>107</v>
      </c>
      <c r="P2" s="70" t="s">
        <v>108</v>
      </c>
      <c r="Q2" s="70" t="s">
        <v>109</v>
      </c>
      <c r="R2" s="70" t="s">
        <v>110</v>
      </c>
      <c r="S2" s="70" t="s">
        <v>111</v>
      </c>
      <c r="T2" s="70" t="s">
        <v>112</v>
      </c>
      <c r="U2" s="70" t="s">
        <v>113</v>
      </c>
      <c r="V2" s="70" t="s">
        <v>114</v>
      </c>
      <c r="W2" s="70" t="s">
        <v>115</v>
      </c>
      <c r="X2" s="70" t="s">
        <v>116</v>
      </c>
      <c r="Y2" s="70" t="s">
        <v>117</v>
      </c>
      <c r="Z2" s="70" t="s">
        <v>118</v>
      </c>
    </row>
    <row r="3" spans="1:26" ht="16.5" customHeight="1" x14ac:dyDescent="0.3">
      <c r="A3" s="24">
        <v>1</v>
      </c>
      <c r="B3" s="26" t="s">
        <v>9</v>
      </c>
      <c r="C3" s="32" t="s">
        <v>9</v>
      </c>
      <c r="D3" s="27">
        <v>0</v>
      </c>
      <c r="E3" s="29">
        <v>0</v>
      </c>
      <c r="F3" s="29">
        <v>0</v>
      </c>
      <c r="G3" s="322" t="s">
        <v>10</v>
      </c>
      <c r="H3" s="322"/>
      <c r="I3" s="322"/>
      <c r="J3" s="322"/>
      <c r="K3" s="322"/>
      <c r="L3" s="322"/>
      <c r="M3" s="322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6.5" customHeight="1" x14ac:dyDescent="0.3">
      <c r="A4" s="5">
        <v>1</v>
      </c>
      <c r="B4" s="6" t="s">
        <v>11</v>
      </c>
      <c r="C4" s="11" t="s">
        <v>9</v>
      </c>
      <c r="D4" s="10">
        <v>0</v>
      </c>
      <c r="E4" s="30">
        <v>0</v>
      </c>
      <c r="F4" s="30">
        <v>0</v>
      </c>
      <c r="G4" s="16"/>
      <c r="H4" s="278" t="s">
        <v>12</v>
      </c>
      <c r="I4" s="279"/>
      <c r="J4" s="279"/>
      <c r="K4" s="279"/>
      <c r="L4" s="279"/>
      <c r="M4" s="280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6.5" customHeight="1" x14ac:dyDescent="0.3">
      <c r="A5" s="5">
        <v>1</v>
      </c>
      <c r="B5" s="5">
        <v>1</v>
      </c>
      <c r="C5" s="10">
        <v>0</v>
      </c>
      <c r="D5" s="11" t="s">
        <v>11</v>
      </c>
      <c r="E5" s="31" t="s">
        <v>9</v>
      </c>
      <c r="F5" s="31" t="s">
        <v>9</v>
      </c>
      <c r="G5" s="7"/>
      <c r="H5" s="15"/>
      <c r="I5" s="284" t="s">
        <v>15</v>
      </c>
      <c r="J5" s="285"/>
      <c r="K5" s="285"/>
      <c r="L5" s="285"/>
      <c r="M5" s="286"/>
      <c r="N5" s="41">
        <f>SUM(O5:Z5)</f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  <c r="Z5" s="46">
        <v>0</v>
      </c>
    </row>
    <row r="6" spans="1:26" ht="26.25" customHeight="1" x14ac:dyDescent="0.3">
      <c r="A6" s="5">
        <v>1</v>
      </c>
      <c r="B6" s="5">
        <v>1</v>
      </c>
      <c r="C6" s="10">
        <v>0</v>
      </c>
      <c r="D6" s="11" t="s">
        <v>14</v>
      </c>
      <c r="E6" s="31" t="s">
        <v>9</v>
      </c>
      <c r="F6" s="31" t="s">
        <v>9</v>
      </c>
      <c r="G6" s="7"/>
      <c r="H6" s="15"/>
      <c r="I6" s="293" t="s">
        <v>13</v>
      </c>
      <c r="J6" s="294"/>
      <c r="K6" s="294"/>
      <c r="L6" s="294"/>
      <c r="M6" s="295"/>
      <c r="N6" s="41">
        <f t="shared" ref="N6:N65" si="0">SUM(O6:Z6)</f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ht="16.5" customHeight="1" x14ac:dyDescent="0.3">
      <c r="A7" s="5">
        <v>1</v>
      </c>
      <c r="B7" s="6" t="s">
        <v>14</v>
      </c>
      <c r="C7" s="11" t="s">
        <v>9</v>
      </c>
      <c r="D7" s="10">
        <v>0</v>
      </c>
      <c r="E7" s="30">
        <v>0</v>
      </c>
      <c r="F7" s="30">
        <v>0</v>
      </c>
      <c r="G7" s="17"/>
      <c r="H7" s="246" t="s">
        <v>16</v>
      </c>
      <c r="I7" s="247"/>
      <c r="J7" s="247"/>
      <c r="K7" s="247"/>
      <c r="L7" s="247"/>
      <c r="M7" s="248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6.5" customHeight="1" x14ac:dyDescent="0.3">
      <c r="A8" s="5">
        <v>1</v>
      </c>
      <c r="B8" s="6" t="s">
        <v>14</v>
      </c>
      <c r="C8" s="11" t="s">
        <v>9</v>
      </c>
      <c r="D8" s="11" t="s">
        <v>11</v>
      </c>
      <c r="E8" s="31" t="s">
        <v>9</v>
      </c>
      <c r="F8" s="31" t="s">
        <v>9</v>
      </c>
      <c r="G8" s="7"/>
      <c r="H8" s="7"/>
      <c r="I8" s="281" t="s">
        <v>17</v>
      </c>
      <c r="J8" s="281"/>
      <c r="K8" s="281"/>
      <c r="L8" s="281"/>
      <c r="M8" s="281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6.5" customHeight="1" x14ac:dyDescent="0.3">
      <c r="A9" s="5">
        <v>1</v>
      </c>
      <c r="B9" s="6" t="s">
        <v>14</v>
      </c>
      <c r="C9" s="11" t="s">
        <v>9</v>
      </c>
      <c r="D9" s="11" t="s">
        <v>11</v>
      </c>
      <c r="E9" s="31" t="s">
        <v>9</v>
      </c>
      <c r="F9" s="31" t="s">
        <v>11</v>
      </c>
      <c r="G9" s="7"/>
      <c r="H9" s="7"/>
      <c r="I9" s="14"/>
      <c r="J9" s="284" t="s">
        <v>18</v>
      </c>
      <c r="K9" s="285"/>
      <c r="L9" s="285"/>
      <c r="M9" s="286"/>
      <c r="N9" s="41">
        <f t="shared" si="0"/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</row>
    <row r="10" spans="1:26" ht="16.5" customHeight="1" x14ac:dyDescent="0.3">
      <c r="A10" s="5">
        <v>1</v>
      </c>
      <c r="B10" s="6" t="s">
        <v>14</v>
      </c>
      <c r="C10" s="11" t="s">
        <v>9</v>
      </c>
      <c r="D10" s="11" t="s">
        <v>11</v>
      </c>
      <c r="E10" s="31" t="s">
        <v>9</v>
      </c>
      <c r="F10" s="31" t="s">
        <v>14</v>
      </c>
      <c r="G10" s="7"/>
      <c r="H10" s="7"/>
      <c r="I10" s="14"/>
      <c r="J10" s="284" t="s">
        <v>19</v>
      </c>
      <c r="K10" s="285"/>
      <c r="L10" s="285"/>
      <c r="M10" s="286"/>
      <c r="N10" s="41">
        <f t="shared" si="0"/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</row>
    <row r="11" spans="1:26" ht="16.5" customHeight="1" x14ac:dyDescent="0.3">
      <c r="A11" s="5">
        <v>1</v>
      </c>
      <c r="B11" s="6" t="s">
        <v>14</v>
      </c>
      <c r="C11" s="11" t="s">
        <v>9</v>
      </c>
      <c r="D11" s="11" t="s">
        <v>11</v>
      </c>
      <c r="E11" s="31" t="s">
        <v>9</v>
      </c>
      <c r="F11" s="31" t="s">
        <v>20</v>
      </c>
      <c r="G11" s="7"/>
      <c r="H11" s="7"/>
      <c r="I11" s="14"/>
      <c r="J11" s="284" t="s">
        <v>21</v>
      </c>
      <c r="K11" s="285"/>
      <c r="L11" s="285"/>
      <c r="M11" s="286"/>
      <c r="N11" s="41">
        <f t="shared" si="0"/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</row>
    <row r="12" spans="1:26" ht="39" customHeight="1" x14ac:dyDescent="0.3">
      <c r="A12" s="5">
        <v>1</v>
      </c>
      <c r="B12" s="6" t="s">
        <v>14</v>
      </c>
      <c r="C12" s="11" t="s">
        <v>9</v>
      </c>
      <c r="D12" s="11" t="s">
        <v>14</v>
      </c>
      <c r="E12" s="31" t="s">
        <v>9</v>
      </c>
      <c r="F12" s="31" t="s">
        <v>9</v>
      </c>
      <c r="G12" s="7"/>
      <c r="H12" s="15"/>
      <c r="I12" s="293" t="s">
        <v>22</v>
      </c>
      <c r="J12" s="294"/>
      <c r="K12" s="294"/>
      <c r="L12" s="294"/>
      <c r="M12" s="295"/>
      <c r="N12" s="41">
        <f t="shared" si="0"/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ht="26.25" customHeight="1" x14ac:dyDescent="0.3">
      <c r="A13" s="5">
        <v>1</v>
      </c>
      <c r="B13" s="6" t="s">
        <v>20</v>
      </c>
      <c r="C13" s="10">
        <v>0</v>
      </c>
      <c r="D13" s="33">
        <v>0</v>
      </c>
      <c r="E13" s="34">
        <v>0</v>
      </c>
      <c r="F13" s="34">
        <v>0</v>
      </c>
      <c r="G13" s="17"/>
      <c r="H13" s="246" t="s">
        <v>23</v>
      </c>
      <c r="I13" s="247"/>
      <c r="J13" s="247"/>
      <c r="K13" s="247"/>
      <c r="L13" s="247"/>
      <c r="M13" s="248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28.5" customHeight="1" x14ac:dyDescent="0.3">
      <c r="A14" s="5">
        <v>1</v>
      </c>
      <c r="B14" s="6" t="s">
        <v>20</v>
      </c>
      <c r="C14" s="23">
        <v>0</v>
      </c>
      <c r="D14" s="23">
        <v>2</v>
      </c>
      <c r="E14" s="34">
        <v>0</v>
      </c>
      <c r="F14" s="34">
        <v>0</v>
      </c>
      <c r="G14" s="72"/>
      <c r="H14" s="72"/>
      <c r="I14" s="284" t="s">
        <v>119</v>
      </c>
      <c r="J14" s="285"/>
      <c r="K14" s="285"/>
      <c r="L14" s="285"/>
      <c r="M14" s="286"/>
      <c r="N14" s="41">
        <f t="shared" si="0"/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</row>
    <row r="15" spans="1:26" ht="16.5" customHeight="1" x14ac:dyDescent="0.3">
      <c r="A15" s="5">
        <v>1</v>
      </c>
      <c r="B15" s="6" t="s">
        <v>24</v>
      </c>
      <c r="C15" s="11" t="s">
        <v>9</v>
      </c>
      <c r="D15" s="10">
        <v>0</v>
      </c>
      <c r="E15" s="30">
        <v>0</v>
      </c>
      <c r="F15" s="30">
        <v>0</v>
      </c>
      <c r="G15" s="18"/>
      <c r="H15" s="306" t="s">
        <v>25</v>
      </c>
      <c r="I15" s="307"/>
      <c r="J15" s="307"/>
      <c r="K15" s="307"/>
      <c r="L15" s="307"/>
      <c r="M15" s="308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6.5" customHeight="1" x14ac:dyDescent="0.3">
      <c r="A16" s="5">
        <v>1</v>
      </c>
      <c r="B16" s="6" t="s">
        <v>24</v>
      </c>
      <c r="C16" s="11" t="s">
        <v>9</v>
      </c>
      <c r="D16" s="11" t="s">
        <v>11</v>
      </c>
      <c r="E16" s="31" t="s">
        <v>9</v>
      </c>
      <c r="F16" s="31" t="s">
        <v>9</v>
      </c>
      <c r="G16" s="13"/>
      <c r="H16" s="13"/>
      <c r="I16" s="290" t="s">
        <v>26</v>
      </c>
      <c r="J16" s="291"/>
      <c r="K16" s="291"/>
      <c r="L16" s="291"/>
      <c r="M16" s="292"/>
      <c r="N16" s="41">
        <f t="shared" si="0"/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</row>
    <row r="17" spans="1:26" ht="16.5" customHeight="1" x14ac:dyDescent="0.3">
      <c r="A17" s="5">
        <v>1</v>
      </c>
      <c r="B17" s="6" t="s">
        <v>24</v>
      </c>
      <c r="C17" s="11" t="s">
        <v>9</v>
      </c>
      <c r="D17" s="11" t="s">
        <v>14</v>
      </c>
      <c r="E17" s="31" t="s">
        <v>9</v>
      </c>
      <c r="F17" s="31" t="s">
        <v>9</v>
      </c>
      <c r="G17" s="13"/>
      <c r="H17" s="13"/>
      <c r="I17" s="293" t="s">
        <v>28</v>
      </c>
      <c r="J17" s="294"/>
      <c r="K17" s="294"/>
      <c r="L17" s="294"/>
      <c r="M17" s="295"/>
      <c r="N17" s="41">
        <f t="shared" si="0"/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</row>
    <row r="18" spans="1:26" ht="16.5" customHeight="1" x14ac:dyDescent="0.3">
      <c r="A18" s="5">
        <v>1</v>
      </c>
      <c r="B18" s="6" t="s">
        <v>24</v>
      </c>
      <c r="C18" s="11" t="s">
        <v>9</v>
      </c>
      <c r="D18" s="11" t="s">
        <v>20</v>
      </c>
      <c r="E18" s="31" t="s">
        <v>9</v>
      </c>
      <c r="F18" s="31" t="s">
        <v>9</v>
      </c>
      <c r="G18" s="13"/>
      <c r="H18" s="13"/>
      <c r="I18" s="293" t="s">
        <v>30</v>
      </c>
      <c r="J18" s="294"/>
      <c r="K18" s="294"/>
      <c r="L18" s="294"/>
      <c r="M18" s="295"/>
      <c r="N18" s="41">
        <f t="shared" si="0"/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</row>
    <row r="19" spans="1:26" ht="16.5" customHeight="1" x14ac:dyDescent="0.3">
      <c r="A19" s="5">
        <v>1</v>
      </c>
      <c r="B19" s="6" t="s">
        <v>24</v>
      </c>
      <c r="C19" s="11" t="s">
        <v>9</v>
      </c>
      <c r="D19" s="11" t="s">
        <v>27</v>
      </c>
      <c r="E19" s="31" t="s">
        <v>9</v>
      </c>
      <c r="F19" s="31" t="s">
        <v>9</v>
      </c>
      <c r="G19" s="13"/>
      <c r="H19" s="13"/>
      <c r="I19" s="293" t="s">
        <v>32</v>
      </c>
      <c r="J19" s="294"/>
      <c r="K19" s="294"/>
      <c r="L19" s="294"/>
      <c r="M19" s="295"/>
      <c r="N19" s="41">
        <f t="shared" si="0"/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59">
        <v>0</v>
      </c>
    </row>
    <row r="20" spans="1:26" ht="16.5" customHeight="1" x14ac:dyDescent="0.3">
      <c r="A20" s="5">
        <v>1</v>
      </c>
      <c r="B20" s="6" t="s">
        <v>24</v>
      </c>
      <c r="C20" s="11" t="s">
        <v>9</v>
      </c>
      <c r="D20" s="11" t="s">
        <v>33</v>
      </c>
      <c r="E20" s="31" t="s">
        <v>9</v>
      </c>
      <c r="F20" s="31" t="s">
        <v>9</v>
      </c>
      <c r="G20" s="13"/>
      <c r="H20" s="13"/>
      <c r="I20" s="293" t="s">
        <v>34</v>
      </c>
      <c r="J20" s="294"/>
      <c r="K20" s="294"/>
      <c r="L20" s="294"/>
      <c r="M20" s="295"/>
      <c r="N20" s="41">
        <f t="shared" si="0"/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</row>
    <row r="21" spans="1:26" ht="16.5" customHeight="1" x14ac:dyDescent="0.3">
      <c r="A21" s="5">
        <v>1</v>
      </c>
      <c r="B21" s="6" t="s">
        <v>31</v>
      </c>
      <c r="C21" s="11" t="s">
        <v>9</v>
      </c>
      <c r="D21" s="10">
        <v>0</v>
      </c>
      <c r="E21" s="30">
        <v>0</v>
      </c>
      <c r="F21" s="30">
        <v>0</v>
      </c>
      <c r="G21" s="8"/>
      <c r="H21" s="306" t="s">
        <v>35</v>
      </c>
      <c r="I21" s="307"/>
      <c r="J21" s="307"/>
      <c r="K21" s="307"/>
      <c r="L21" s="307"/>
      <c r="M21" s="308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6.5" customHeight="1" x14ac:dyDescent="0.3">
      <c r="A22" s="5">
        <v>1</v>
      </c>
      <c r="B22" s="6" t="s">
        <v>31</v>
      </c>
      <c r="C22" s="11" t="s">
        <v>9</v>
      </c>
      <c r="D22" s="11" t="s">
        <v>11</v>
      </c>
      <c r="E22" s="31" t="s">
        <v>9</v>
      </c>
      <c r="F22" s="31" t="s">
        <v>9</v>
      </c>
      <c r="G22" s="13"/>
      <c r="H22" s="13"/>
      <c r="I22" s="323" t="s">
        <v>35</v>
      </c>
      <c r="J22" s="324"/>
      <c r="K22" s="324"/>
      <c r="L22" s="324"/>
      <c r="M22" s="325"/>
      <c r="N22" s="41">
        <f t="shared" si="0"/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  <c r="Z22" s="49">
        <v>0</v>
      </c>
    </row>
    <row r="23" spans="1:26" ht="63" customHeight="1" x14ac:dyDescent="0.3">
      <c r="A23" s="5">
        <v>1</v>
      </c>
      <c r="B23" s="6" t="s">
        <v>41</v>
      </c>
      <c r="C23" s="11" t="s">
        <v>9</v>
      </c>
      <c r="D23" s="10">
        <v>0</v>
      </c>
      <c r="E23" s="30">
        <v>0</v>
      </c>
      <c r="F23" s="30">
        <v>0</v>
      </c>
      <c r="G23" s="8"/>
      <c r="H23" s="326" t="s">
        <v>120</v>
      </c>
      <c r="I23" s="327"/>
      <c r="J23" s="327"/>
      <c r="K23" s="327"/>
      <c r="L23" s="327"/>
      <c r="M23" s="328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64.5" customHeight="1" x14ac:dyDescent="0.3">
      <c r="A24" s="5">
        <v>1</v>
      </c>
      <c r="B24" s="6" t="s">
        <v>41</v>
      </c>
      <c r="C24" s="11" t="s">
        <v>9</v>
      </c>
      <c r="D24" s="11" t="s">
        <v>11</v>
      </c>
      <c r="E24" s="31" t="s">
        <v>9</v>
      </c>
      <c r="F24" s="31" t="s">
        <v>9</v>
      </c>
      <c r="G24" s="13"/>
      <c r="H24" s="13"/>
      <c r="I24" s="303" t="s">
        <v>120</v>
      </c>
      <c r="J24" s="304"/>
      <c r="K24" s="304"/>
      <c r="L24" s="304"/>
      <c r="M24" s="305"/>
      <c r="N24" s="41">
        <f t="shared" si="0"/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</row>
    <row r="25" spans="1:26" ht="29.25" customHeight="1" x14ac:dyDescent="0.3">
      <c r="A25" s="9">
        <v>2</v>
      </c>
      <c r="B25" s="28" t="s">
        <v>9</v>
      </c>
      <c r="C25" s="11" t="s">
        <v>9</v>
      </c>
      <c r="D25" s="10">
        <v>0</v>
      </c>
      <c r="E25" s="30">
        <v>0</v>
      </c>
      <c r="F25" s="30">
        <v>0</v>
      </c>
      <c r="G25" s="274" t="s">
        <v>36</v>
      </c>
      <c r="H25" s="274"/>
      <c r="I25" s="274"/>
      <c r="J25" s="274"/>
      <c r="K25" s="274"/>
      <c r="L25" s="274"/>
      <c r="M25" s="274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7.25" customHeight="1" x14ac:dyDescent="0.3">
      <c r="A26" s="5">
        <v>3</v>
      </c>
      <c r="B26" s="6" t="s">
        <v>9</v>
      </c>
      <c r="C26" s="11" t="s">
        <v>9</v>
      </c>
      <c r="D26" s="10">
        <v>0</v>
      </c>
      <c r="E26" s="30">
        <v>0</v>
      </c>
      <c r="F26" s="30">
        <v>0</v>
      </c>
      <c r="G26" s="302" t="s">
        <v>37</v>
      </c>
      <c r="H26" s="302"/>
      <c r="I26" s="302"/>
      <c r="J26" s="302"/>
      <c r="K26" s="302"/>
      <c r="L26" s="302"/>
      <c r="M26" s="302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28.5" customHeight="1" x14ac:dyDescent="0.3">
      <c r="A27" s="5">
        <v>3</v>
      </c>
      <c r="B27" s="6" t="s">
        <v>11</v>
      </c>
      <c r="C27" s="11" t="s">
        <v>9</v>
      </c>
      <c r="D27" s="10">
        <v>0</v>
      </c>
      <c r="E27" s="30">
        <v>0</v>
      </c>
      <c r="F27" s="30">
        <v>0</v>
      </c>
      <c r="G27" s="8"/>
      <c r="H27" s="306" t="s">
        <v>38</v>
      </c>
      <c r="I27" s="307"/>
      <c r="J27" s="307"/>
      <c r="K27" s="307"/>
      <c r="L27" s="307"/>
      <c r="M27" s="308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33" customHeight="1" x14ac:dyDescent="0.3">
      <c r="A28" s="5">
        <v>3</v>
      </c>
      <c r="B28" s="6" t="s">
        <v>11</v>
      </c>
      <c r="C28" s="11" t="s">
        <v>9</v>
      </c>
      <c r="D28" s="11" t="s">
        <v>11</v>
      </c>
      <c r="E28" s="31" t="s">
        <v>9</v>
      </c>
      <c r="F28" s="31" t="s">
        <v>9</v>
      </c>
      <c r="G28" s="13"/>
      <c r="H28" s="13"/>
      <c r="I28" s="293" t="s">
        <v>39</v>
      </c>
      <c r="J28" s="294"/>
      <c r="K28" s="294"/>
      <c r="L28" s="294"/>
      <c r="M28" s="295"/>
      <c r="N28" s="41">
        <f t="shared" si="0"/>
        <v>0</v>
      </c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7.25" customHeight="1" x14ac:dyDescent="0.3">
      <c r="A29" s="5">
        <v>3</v>
      </c>
      <c r="B29" s="6" t="s">
        <v>11</v>
      </c>
      <c r="C29" s="11" t="s">
        <v>9</v>
      </c>
      <c r="D29" s="11" t="s">
        <v>14</v>
      </c>
      <c r="E29" s="31" t="s">
        <v>9</v>
      </c>
      <c r="F29" s="31" t="s">
        <v>9</v>
      </c>
      <c r="G29" s="13"/>
      <c r="H29" s="13"/>
      <c r="I29" s="293" t="s">
        <v>40</v>
      </c>
      <c r="J29" s="294"/>
      <c r="K29" s="294"/>
      <c r="L29" s="294"/>
      <c r="M29" s="295"/>
      <c r="N29" s="41">
        <f t="shared" si="0"/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</row>
    <row r="30" spans="1:26" ht="66.75" customHeight="1" x14ac:dyDescent="0.3">
      <c r="A30" s="5">
        <v>3</v>
      </c>
      <c r="B30" s="6" t="s">
        <v>41</v>
      </c>
      <c r="C30" s="11" t="s">
        <v>9</v>
      </c>
      <c r="D30" s="10">
        <v>0</v>
      </c>
      <c r="E30" s="30">
        <v>0</v>
      </c>
      <c r="F30" s="30">
        <v>0</v>
      </c>
      <c r="G30" s="8"/>
      <c r="H30" s="296" t="s">
        <v>42</v>
      </c>
      <c r="I30" s="297"/>
      <c r="J30" s="297"/>
      <c r="K30" s="297"/>
      <c r="L30" s="297"/>
      <c r="M30" s="298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58.5" customHeight="1" x14ac:dyDescent="0.3">
      <c r="A31" s="5">
        <v>3</v>
      </c>
      <c r="B31" s="6" t="s">
        <v>41</v>
      </c>
      <c r="C31" s="11" t="s">
        <v>9</v>
      </c>
      <c r="D31" s="11" t="s">
        <v>11</v>
      </c>
      <c r="E31" s="31" t="s">
        <v>9</v>
      </c>
      <c r="F31" s="31" t="s">
        <v>9</v>
      </c>
      <c r="G31" s="13"/>
      <c r="H31" s="13"/>
      <c r="I31" s="299" t="s">
        <v>42</v>
      </c>
      <c r="J31" s="300"/>
      <c r="K31" s="300"/>
      <c r="L31" s="300"/>
      <c r="M31" s="301"/>
      <c r="N31" s="41">
        <f t="shared" si="0"/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</row>
    <row r="32" spans="1:26" ht="16.5" customHeight="1" x14ac:dyDescent="0.3">
      <c r="A32" s="5">
        <v>4</v>
      </c>
      <c r="B32" s="6" t="s">
        <v>9</v>
      </c>
      <c r="C32" s="11" t="s">
        <v>9</v>
      </c>
      <c r="D32" s="10">
        <v>0</v>
      </c>
      <c r="E32" s="30">
        <v>0</v>
      </c>
      <c r="F32" s="30">
        <v>0</v>
      </c>
      <c r="G32" s="302" t="s">
        <v>43</v>
      </c>
      <c r="H32" s="302"/>
      <c r="I32" s="302"/>
      <c r="J32" s="302"/>
      <c r="K32" s="302"/>
      <c r="L32" s="302"/>
      <c r="M32" s="302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29.25" customHeight="1" x14ac:dyDescent="0.3">
      <c r="A33" s="5">
        <v>4</v>
      </c>
      <c r="B33" s="6" t="s">
        <v>11</v>
      </c>
      <c r="C33" s="11" t="s">
        <v>9</v>
      </c>
      <c r="D33" s="10">
        <v>0</v>
      </c>
      <c r="E33" s="30">
        <v>0</v>
      </c>
      <c r="F33" s="30">
        <v>0</v>
      </c>
      <c r="G33" s="8"/>
      <c r="H33" s="296" t="s">
        <v>44</v>
      </c>
      <c r="I33" s="297"/>
      <c r="J33" s="297"/>
      <c r="K33" s="297"/>
      <c r="L33" s="297"/>
      <c r="M33" s="298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30.75" customHeight="1" x14ac:dyDescent="0.3">
      <c r="A34" s="5">
        <v>4</v>
      </c>
      <c r="B34" s="6" t="s">
        <v>11</v>
      </c>
      <c r="C34" s="11" t="s">
        <v>9</v>
      </c>
      <c r="D34" s="11" t="s">
        <v>11</v>
      </c>
      <c r="E34" s="31" t="s">
        <v>9</v>
      </c>
      <c r="F34" s="31" t="s">
        <v>9</v>
      </c>
      <c r="G34" s="7"/>
      <c r="H34" s="7"/>
      <c r="I34" s="284" t="s">
        <v>121</v>
      </c>
      <c r="J34" s="285"/>
      <c r="K34" s="285"/>
      <c r="L34" s="285"/>
      <c r="M34" s="286"/>
      <c r="N34" s="41">
        <f t="shared" si="0"/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</row>
    <row r="35" spans="1:26" ht="16.5" customHeight="1" x14ac:dyDescent="0.3">
      <c r="A35" s="5">
        <v>4</v>
      </c>
      <c r="B35" s="6" t="s">
        <v>20</v>
      </c>
      <c r="C35" s="11" t="s">
        <v>9</v>
      </c>
      <c r="D35" s="10">
        <v>0</v>
      </c>
      <c r="E35" s="30">
        <v>0</v>
      </c>
      <c r="F35" s="30">
        <v>0</v>
      </c>
      <c r="G35" s="65"/>
      <c r="H35" s="246" t="s">
        <v>45</v>
      </c>
      <c r="I35" s="247"/>
      <c r="J35" s="247"/>
      <c r="K35" s="247"/>
      <c r="L35" s="247"/>
      <c r="M35" s="248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6.5" customHeight="1" x14ac:dyDescent="0.3">
      <c r="A36" s="5">
        <v>4</v>
      </c>
      <c r="B36" s="6" t="s">
        <v>20</v>
      </c>
      <c r="C36" s="11" t="s">
        <v>9</v>
      </c>
      <c r="D36" s="11" t="s">
        <v>11</v>
      </c>
      <c r="E36" s="31" t="s">
        <v>9</v>
      </c>
      <c r="F36" s="31" t="s">
        <v>9</v>
      </c>
      <c r="G36" s="7"/>
      <c r="H36" s="7"/>
      <c r="I36" s="284" t="s">
        <v>46</v>
      </c>
      <c r="J36" s="285"/>
      <c r="K36" s="285"/>
      <c r="L36" s="285"/>
      <c r="M36" s="286"/>
      <c r="N36" s="41">
        <f t="shared" si="0"/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59">
        <v>0</v>
      </c>
      <c r="X36" s="59">
        <v>0</v>
      </c>
      <c r="Y36" s="59">
        <v>0</v>
      </c>
      <c r="Z36" s="59">
        <v>0</v>
      </c>
    </row>
    <row r="37" spans="1:26" ht="30.75" customHeight="1" x14ac:dyDescent="0.3">
      <c r="A37" s="5">
        <v>4</v>
      </c>
      <c r="B37" s="6" t="s">
        <v>20</v>
      </c>
      <c r="C37" s="11" t="s">
        <v>9</v>
      </c>
      <c r="D37" s="11" t="s">
        <v>14</v>
      </c>
      <c r="E37" s="31" t="s">
        <v>9</v>
      </c>
      <c r="F37" s="31" t="s">
        <v>9</v>
      </c>
      <c r="G37" s="7"/>
      <c r="H37" s="7"/>
      <c r="I37" s="287" t="s">
        <v>47</v>
      </c>
      <c r="J37" s="288"/>
      <c r="K37" s="288"/>
      <c r="L37" s="288"/>
      <c r="M37" s="289"/>
      <c r="N37" s="41">
        <f t="shared" si="0"/>
        <v>0</v>
      </c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16.5" customHeight="1" x14ac:dyDescent="0.3">
      <c r="A38" s="5">
        <v>4</v>
      </c>
      <c r="B38" s="6" t="s">
        <v>20</v>
      </c>
      <c r="C38" s="11" t="s">
        <v>9</v>
      </c>
      <c r="D38" s="11" t="s">
        <v>20</v>
      </c>
      <c r="E38" s="31" t="s">
        <v>9</v>
      </c>
      <c r="F38" s="31" t="s">
        <v>9</v>
      </c>
      <c r="G38" s="7"/>
      <c r="H38" s="7"/>
      <c r="I38" s="284" t="s">
        <v>48</v>
      </c>
      <c r="J38" s="285"/>
      <c r="K38" s="285"/>
      <c r="L38" s="285"/>
      <c r="M38" s="286"/>
      <c r="N38" s="41">
        <f t="shared" si="0"/>
        <v>0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  <c r="T38" s="59">
        <v>0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v>0</v>
      </c>
    </row>
    <row r="39" spans="1:26" ht="16.5" customHeight="1" x14ac:dyDescent="0.3">
      <c r="A39" s="5">
        <v>4</v>
      </c>
      <c r="B39" s="6" t="s">
        <v>20</v>
      </c>
      <c r="C39" s="11" t="s">
        <v>9</v>
      </c>
      <c r="D39" s="11" t="s">
        <v>27</v>
      </c>
      <c r="E39" s="31" t="s">
        <v>9</v>
      </c>
      <c r="F39" s="31" t="s">
        <v>9</v>
      </c>
      <c r="G39" s="7"/>
      <c r="H39" s="7"/>
      <c r="I39" s="281" t="s">
        <v>49</v>
      </c>
      <c r="J39" s="281"/>
      <c r="K39" s="281"/>
      <c r="L39" s="281"/>
      <c r="M39" s="281"/>
      <c r="N39" s="41">
        <f t="shared" si="0"/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</row>
    <row r="40" spans="1:26" ht="16.5" customHeight="1" x14ac:dyDescent="0.3">
      <c r="A40" s="5">
        <v>4</v>
      </c>
      <c r="B40" s="6" t="s">
        <v>20</v>
      </c>
      <c r="C40" s="11" t="s">
        <v>9</v>
      </c>
      <c r="D40" s="11" t="s">
        <v>33</v>
      </c>
      <c r="E40" s="31" t="s">
        <v>9</v>
      </c>
      <c r="F40" s="31" t="s">
        <v>9</v>
      </c>
      <c r="G40" s="7"/>
      <c r="H40" s="7"/>
      <c r="I40" s="281" t="s">
        <v>50</v>
      </c>
      <c r="J40" s="281"/>
      <c r="K40" s="281"/>
      <c r="L40" s="281"/>
      <c r="M40" s="281"/>
      <c r="N40" s="41">
        <f t="shared" si="0"/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</row>
    <row r="41" spans="1:26" ht="16.5" customHeight="1" x14ac:dyDescent="0.3">
      <c r="A41" s="5">
        <v>4</v>
      </c>
      <c r="B41" s="6" t="s">
        <v>20</v>
      </c>
      <c r="C41" s="11" t="s">
        <v>9</v>
      </c>
      <c r="D41" s="11" t="s">
        <v>29</v>
      </c>
      <c r="E41" s="31" t="s">
        <v>9</v>
      </c>
      <c r="F41" s="31" t="s">
        <v>9</v>
      </c>
      <c r="G41" s="7"/>
      <c r="H41" s="7"/>
      <c r="I41" s="281" t="s">
        <v>51</v>
      </c>
      <c r="J41" s="281"/>
      <c r="K41" s="281"/>
      <c r="L41" s="281"/>
      <c r="M41" s="281"/>
      <c r="N41" s="41">
        <f t="shared" si="0"/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</row>
    <row r="42" spans="1:26" ht="16.5" customHeight="1" x14ac:dyDescent="0.3">
      <c r="A42" s="5">
        <v>4</v>
      </c>
      <c r="B42" s="6" t="s">
        <v>20</v>
      </c>
      <c r="C42" s="11" t="s">
        <v>9</v>
      </c>
      <c r="D42" s="11" t="s">
        <v>24</v>
      </c>
      <c r="E42" s="31" t="s">
        <v>9</v>
      </c>
      <c r="F42" s="31" t="s">
        <v>9</v>
      </c>
      <c r="G42" s="7"/>
      <c r="H42" s="7"/>
      <c r="I42" s="281" t="s">
        <v>52</v>
      </c>
      <c r="J42" s="281"/>
      <c r="K42" s="281"/>
      <c r="L42" s="281"/>
      <c r="M42" s="281"/>
      <c r="N42" s="41">
        <f t="shared" si="0"/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</row>
    <row r="43" spans="1:26" ht="16.5" customHeight="1" x14ac:dyDescent="0.3">
      <c r="A43" s="5">
        <v>4</v>
      </c>
      <c r="B43" s="6" t="s">
        <v>20</v>
      </c>
      <c r="C43" s="11" t="s">
        <v>9</v>
      </c>
      <c r="D43" s="11" t="s">
        <v>31</v>
      </c>
      <c r="E43" s="31" t="s">
        <v>9</v>
      </c>
      <c r="F43" s="31" t="s">
        <v>9</v>
      </c>
      <c r="G43" s="7"/>
      <c r="H43" s="7"/>
      <c r="I43" s="281" t="s">
        <v>53</v>
      </c>
      <c r="J43" s="281"/>
      <c r="K43" s="281"/>
      <c r="L43" s="281"/>
      <c r="M43" s="281"/>
      <c r="N43" s="41">
        <f t="shared" si="0"/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</row>
    <row r="44" spans="1:26" ht="16.5" customHeight="1" x14ac:dyDescent="0.3">
      <c r="A44" s="5">
        <v>4</v>
      </c>
      <c r="B44" s="6" t="s">
        <v>20</v>
      </c>
      <c r="C44" s="11" t="s">
        <v>9</v>
      </c>
      <c r="D44" s="11" t="s">
        <v>41</v>
      </c>
      <c r="E44" s="31" t="s">
        <v>9</v>
      </c>
      <c r="F44" s="31" t="s">
        <v>9</v>
      </c>
      <c r="G44" s="7"/>
      <c r="H44" s="7"/>
      <c r="I44" s="281" t="s">
        <v>54</v>
      </c>
      <c r="J44" s="281"/>
      <c r="K44" s="281"/>
      <c r="L44" s="281"/>
      <c r="M44" s="281"/>
      <c r="N44" s="41">
        <f t="shared" si="0"/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</row>
    <row r="45" spans="1:26" ht="16.5" customHeight="1" x14ac:dyDescent="0.3">
      <c r="A45" s="5">
        <v>4</v>
      </c>
      <c r="B45" s="6" t="s">
        <v>20</v>
      </c>
      <c r="C45" s="11" t="s">
        <v>11</v>
      </c>
      <c r="D45" s="11" t="s">
        <v>9</v>
      </c>
      <c r="E45" s="31" t="s">
        <v>9</v>
      </c>
      <c r="F45" s="31" t="s">
        <v>9</v>
      </c>
      <c r="G45" s="7"/>
      <c r="H45" s="7"/>
      <c r="I45" s="281" t="s">
        <v>55</v>
      </c>
      <c r="J45" s="281"/>
      <c r="K45" s="281"/>
      <c r="L45" s="281"/>
      <c r="M45" s="281"/>
      <c r="N45" s="41">
        <f t="shared" si="0"/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</row>
    <row r="46" spans="1:26" ht="21.75" customHeight="1" x14ac:dyDescent="0.3">
      <c r="A46" s="5">
        <v>4</v>
      </c>
      <c r="B46" s="6" t="s">
        <v>20</v>
      </c>
      <c r="C46" s="11" t="s">
        <v>11</v>
      </c>
      <c r="D46" s="11" t="s">
        <v>31</v>
      </c>
      <c r="E46" s="31" t="s">
        <v>9</v>
      </c>
      <c r="F46" s="31" t="s">
        <v>9</v>
      </c>
      <c r="G46" s="7"/>
      <c r="H46" s="7"/>
      <c r="I46" s="281" t="s">
        <v>56</v>
      </c>
      <c r="J46" s="281"/>
      <c r="K46" s="281"/>
      <c r="L46" s="281"/>
      <c r="M46" s="281"/>
      <c r="N46" s="41">
        <f t="shared" si="0"/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</row>
    <row r="47" spans="1:26" ht="16.5" customHeight="1" x14ac:dyDescent="0.3">
      <c r="A47" s="5">
        <v>4</v>
      </c>
      <c r="B47" s="6" t="s">
        <v>20</v>
      </c>
      <c r="C47" s="11" t="s">
        <v>11</v>
      </c>
      <c r="D47" s="11" t="s">
        <v>41</v>
      </c>
      <c r="E47" s="31" t="s">
        <v>9</v>
      </c>
      <c r="F47" s="31" t="s">
        <v>9</v>
      </c>
      <c r="G47" s="7"/>
      <c r="H47" s="7"/>
      <c r="I47" s="281" t="s">
        <v>57</v>
      </c>
      <c r="J47" s="281"/>
      <c r="K47" s="281"/>
      <c r="L47" s="281"/>
      <c r="M47" s="281"/>
      <c r="N47" s="41">
        <f t="shared" si="0"/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</row>
    <row r="48" spans="1:26" ht="16.5" customHeight="1" x14ac:dyDescent="0.3">
      <c r="A48" s="5">
        <v>4</v>
      </c>
      <c r="B48" s="6" t="s">
        <v>27</v>
      </c>
      <c r="C48" s="11" t="s">
        <v>9</v>
      </c>
      <c r="D48" s="10">
        <v>0</v>
      </c>
      <c r="E48" s="30">
        <v>0</v>
      </c>
      <c r="F48" s="30">
        <v>0</v>
      </c>
      <c r="G48" s="65"/>
      <c r="H48" s="246" t="s">
        <v>58</v>
      </c>
      <c r="I48" s="247"/>
      <c r="J48" s="247"/>
      <c r="K48" s="247"/>
      <c r="L48" s="247"/>
      <c r="M48" s="248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45" customHeight="1" x14ac:dyDescent="0.3">
      <c r="A49" s="5">
        <v>4</v>
      </c>
      <c r="B49" s="6" t="s">
        <v>27</v>
      </c>
      <c r="C49" s="11" t="s">
        <v>9</v>
      </c>
      <c r="D49" s="10">
        <v>1</v>
      </c>
      <c r="E49" s="30">
        <v>0</v>
      </c>
      <c r="F49" s="30">
        <v>0</v>
      </c>
      <c r="G49" s="7"/>
      <c r="H49" s="7"/>
      <c r="I49" s="281" t="s">
        <v>59</v>
      </c>
      <c r="J49" s="281"/>
      <c r="K49" s="281"/>
      <c r="L49" s="281"/>
      <c r="M49" s="281"/>
      <c r="N49" s="41">
        <f t="shared" si="0"/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</row>
    <row r="50" spans="1:26" ht="44.25" customHeight="1" x14ac:dyDescent="0.3">
      <c r="A50" s="5">
        <v>4</v>
      </c>
      <c r="B50" s="6" t="s">
        <v>27</v>
      </c>
      <c r="C50" s="11" t="s">
        <v>9</v>
      </c>
      <c r="D50" s="10">
        <v>2</v>
      </c>
      <c r="E50" s="30">
        <v>0</v>
      </c>
      <c r="F50" s="30">
        <v>0</v>
      </c>
      <c r="G50" s="7"/>
      <c r="H50" s="7"/>
      <c r="I50" s="281" t="s">
        <v>60</v>
      </c>
      <c r="J50" s="281"/>
      <c r="K50" s="281"/>
      <c r="L50" s="281"/>
      <c r="M50" s="281"/>
      <c r="N50" s="41">
        <f t="shared" si="0"/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</row>
    <row r="51" spans="1:26" ht="32.25" customHeight="1" x14ac:dyDescent="0.3">
      <c r="A51" s="5">
        <v>4</v>
      </c>
      <c r="B51" s="6" t="s">
        <v>27</v>
      </c>
      <c r="C51" s="11" t="s">
        <v>9</v>
      </c>
      <c r="D51" s="10">
        <v>3</v>
      </c>
      <c r="E51" s="30">
        <v>0</v>
      </c>
      <c r="F51" s="30">
        <v>0</v>
      </c>
      <c r="G51" s="7"/>
      <c r="H51" s="7"/>
      <c r="I51" s="281" t="s">
        <v>61</v>
      </c>
      <c r="J51" s="281"/>
      <c r="K51" s="281"/>
      <c r="L51" s="281"/>
      <c r="M51" s="281"/>
      <c r="N51" s="41">
        <f t="shared" si="0"/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</row>
    <row r="52" spans="1:26" ht="45.75" customHeight="1" x14ac:dyDescent="0.3">
      <c r="A52" s="5">
        <v>4</v>
      </c>
      <c r="B52" s="6" t="s">
        <v>27</v>
      </c>
      <c r="C52" s="11" t="s">
        <v>9</v>
      </c>
      <c r="D52" s="10">
        <v>4</v>
      </c>
      <c r="E52" s="30">
        <v>0</v>
      </c>
      <c r="F52" s="30">
        <v>0</v>
      </c>
      <c r="G52" s="7"/>
      <c r="H52" s="7"/>
      <c r="I52" s="281" t="s">
        <v>62</v>
      </c>
      <c r="J52" s="281"/>
      <c r="K52" s="281"/>
      <c r="L52" s="281"/>
      <c r="M52" s="281"/>
      <c r="N52" s="41">
        <f t="shared" si="0"/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59">
        <v>0</v>
      </c>
      <c r="X52" s="59">
        <v>0</v>
      </c>
      <c r="Y52" s="59">
        <v>0</v>
      </c>
      <c r="Z52" s="59">
        <v>0</v>
      </c>
    </row>
    <row r="53" spans="1:26" ht="16.5" customHeight="1" x14ac:dyDescent="0.3">
      <c r="A53" s="5">
        <v>4</v>
      </c>
      <c r="B53" s="6" t="s">
        <v>27</v>
      </c>
      <c r="C53" s="11" t="s">
        <v>9</v>
      </c>
      <c r="D53" s="10">
        <v>5</v>
      </c>
      <c r="E53" s="30">
        <v>0</v>
      </c>
      <c r="F53" s="30">
        <v>0</v>
      </c>
      <c r="G53" s="7"/>
      <c r="H53" s="7"/>
      <c r="I53" s="281" t="s">
        <v>63</v>
      </c>
      <c r="J53" s="281"/>
      <c r="K53" s="281"/>
      <c r="L53" s="281"/>
      <c r="M53" s="281"/>
      <c r="N53" s="41">
        <f t="shared" si="0"/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0</v>
      </c>
    </row>
    <row r="54" spans="1:26" ht="16.5" customHeight="1" x14ac:dyDescent="0.3">
      <c r="A54" s="5">
        <v>4</v>
      </c>
      <c r="B54" s="6" t="s">
        <v>27</v>
      </c>
      <c r="C54" s="11" t="s">
        <v>9</v>
      </c>
      <c r="D54" s="10">
        <v>6</v>
      </c>
      <c r="E54" s="30">
        <v>0</v>
      </c>
      <c r="F54" s="30">
        <v>0</v>
      </c>
      <c r="G54" s="7"/>
      <c r="H54" s="7"/>
      <c r="I54" s="281" t="s">
        <v>64</v>
      </c>
      <c r="J54" s="281"/>
      <c r="K54" s="281"/>
      <c r="L54" s="281"/>
      <c r="M54" s="281"/>
      <c r="N54" s="41">
        <f t="shared" si="0"/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</row>
    <row r="55" spans="1:26" ht="16.5" customHeight="1" x14ac:dyDescent="0.3">
      <c r="A55" s="5">
        <v>4</v>
      </c>
      <c r="B55" s="6" t="s">
        <v>27</v>
      </c>
      <c r="C55" s="11" t="s">
        <v>9</v>
      </c>
      <c r="D55" s="10">
        <v>7</v>
      </c>
      <c r="E55" s="30">
        <v>0</v>
      </c>
      <c r="F55" s="30">
        <v>0</v>
      </c>
      <c r="G55" s="7"/>
      <c r="H55" s="7"/>
      <c r="I55" s="281" t="s">
        <v>65</v>
      </c>
      <c r="J55" s="281"/>
      <c r="K55" s="281"/>
      <c r="L55" s="281"/>
      <c r="M55" s="281"/>
      <c r="N55" s="41">
        <f t="shared" si="0"/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</row>
    <row r="56" spans="1:26" ht="16.5" customHeight="1" x14ac:dyDescent="0.3">
      <c r="A56" s="5">
        <v>4</v>
      </c>
      <c r="B56" s="6" t="s">
        <v>27</v>
      </c>
      <c r="C56" s="11" t="s">
        <v>9</v>
      </c>
      <c r="D56" s="10">
        <v>8</v>
      </c>
      <c r="E56" s="30">
        <v>0</v>
      </c>
      <c r="F56" s="30">
        <v>0</v>
      </c>
      <c r="G56" s="7"/>
      <c r="H56" s="7"/>
      <c r="I56" s="281" t="s">
        <v>66</v>
      </c>
      <c r="J56" s="281"/>
      <c r="K56" s="281"/>
      <c r="L56" s="281"/>
      <c r="M56" s="281"/>
      <c r="N56" s="41">
        <f t="shared" si="0"/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</row>
    <row r="57" spans="1:26" ht="16.5" customHeight="1" x14ac:dyDescent="0.3">
      <c r="A57" s="5">
        <v>4</v>
      </c>
      <c r="B57" s="6" t="s">
        <v>27</v>
      </c>
      <c r="C57" s="11" t="s">
        <v>9</v>
      </c>
      <c r="D57" s="10">
        <v>9</v>
      </c>
      <c r="E57" s="30">
        <v>0</v>
      </c>
      <c r="F57" s="30">
        <v>0</v>
      </c>
      <c r="G57" s="7"/>
      <c r="H57" s="7"/>
      <c r="I57" s="266" t="s">
        <v>67</v>
      </c>
      <c r="J57" s="266"/>
      <c r="K57" s="266"/>
      <c r="L57" s="266"/>
      <c r="M57" s="266"/>
      <c r="N57" s="41">
        <f t="shared" si="0"/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ht="16.5" customHeight="1" x14ac:dyDescent="0.3">
      <c r="A58" s="5">
        <v>4</v>
      </c>
      <c r="B58" s="6" t="s">
        <v>33</v>
      </c>
      <c r="C58" s="11" t="s">
        <v>9</v>
      </c>
      <c r="D58" s="10">
        <v>0</v>
      </c>
      <c r="E58" s="30">
        <v>0</v>
      </c>
      <c r="F58" s="30">
        <v>0</v>
      </c>
      <c r="G58" s="65"/>
      <c r="H58" s="246" t="s">
        <v>69</v>
      </c>
      <c r="I58" s="247"/>
      <c r="J58" s="247"/>
      <c r="K58" s="247"/>
      <c r="L58" s="247"/>
      <c r="M58" s="248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6.5" customHeight="1" x14ac:dyDescent="0.3">
      <c r="A59" s="5">
        <v>4</v>
      </c>
      <c r="B59" s="6" t="s">
        <v>33</v>
      </c>
      <c r="C59" s="11" t="s">
        <v>11</v>
      </c>
      <c r="D59" s="10">
        <v>1</v>
      </c>
      <c r="E59" s="30">
        <v>0</v>
      </c>
      <c r="F59" s="30">
        <v>0</v>
      </c>
      <c r="G59" s="7"/>
      <c r="H59" s="7"/>
      <c r="I59" s="281" t="s">
        <v>26</v>
      </c>
      <c r="J59" s="281"/>
      <c r="K59" s="281"/>
      <c r="L59" s="281"/>
      <c r="M59" s="281"/>
      <c r="N59" s="41">
        <f t="shared" si="0"/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</row>
    <row r="60" spans="1:26" ht="16.5" customHeight="1" x14ac:dyDescent="0.3">
      <c r="A60" s="5">
        <v>4</v>
      </c>
      <c r="B60" s="6" t="s">
        <v>33</v>
      </c>
      <c r="C60" s="11" t="s">
        <v>11</v>
      </c>
      <c r="D60" s="10">
        <v>2</v>
      </c>
      <c r="E60" s="30">
        <v>0</v>
      </c>
      <c r="F60" s="30">
        <v>0</v>
      </c>
      <c r="G60" s="7"/>
      <c r="H60" s="7"/>
      <c r="I60" s="281" t="s">
        <v>28</v>
      </c>
      <c r="J60" s="281"/>
      <c r="K60" s="281"/>
      <c r="L60" s="281"/>
      <c r="M60" s="281"/>
      <c r="N60" s="41">
        <f t="shared" si="0"/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</row>
    <row r="61" spans="1:26" ht="16.5" customHeight="1" x14ac:dyDescent="0.3">
      <c r="A61" s="5">
        <v>4</v>
      </c>
      <c r="B61" s="6" t="s">
        <v>33</v>
      </c>
      <c r="C61" s="11" t="s">
        <v>11</v>
      </c>
      <c r="D61" s="10">
        <v>3</v>
      </c>
      <c r="E61" s="30">
        <v>0</v>
      </c>
      <c r="F61" s="30">
        <v>0</v>
      </c>
      <c r="G61" s="7"/>
      <c r="H61" s="7"/>
      <c r="I61" s="281" t="s">
        <v>30</v>
      </c>
      <c r="J61" s="281"/>
      <c r="K61" s="281"/>
      <c r="L61" s="281"/>
      <c r="M61" s="281"/>
      <c r="N61" s="41">
        <f t="shared" si="0"/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</row>
    <row r="62" spans="1:26" ht="16.5" customHeight="1" x14ac:dyDescent="0.3">
      <c r="A62" s="5">
        <v>4</v>
      </c>
      <c r="B62" s="6" t="s">
        <v>33</v>
      </c>
      <c r="C62" s="11" t="s">
        <v>11</v>
      </c>
      <c r="D62" s="10">
        <v>4</v>
      </c>
      <c r="E62" s="30">
        <v>0</v>
      </c>
      <c r="F62" s="30">
        <v>0</v>
      </c>
      <c r="G62" s="7"/>
      <c r="H62" s="7"/>
      <c r="I62" s="281" t="s">
        <v>32</v>
      </c>
      <c r="J62" s="281"/>
      <c r="K62" s="281"/>
      <c r="L62" s="281"/>
      <c r="M62" s="281"/>
      <c r="N62" s="41">
        <f t="shared" si="0"/>
        <v>0</v>
      </c>
      <c r="O62" s="48">
        <v>0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48">
        <v>0</v>
      </c>
      <c r="V62" s="48">
        <v>0</v>
      </c>
      <c r="W62" s="48">
        <v>0</v>
      </c>
      <c r="X62" s="48">
        <v>0</v>
      </c>
      <c r="Y62" s="48">
        <v>0</v>
      </c>
      <c r="Z62" s="48">
        <v>0</v>
      </c>
    </row>
    <row r="63" spans="1:26" ht="16.5" customHeight="1" x14ac:dyDescent="0.3">
      <c r="A63" s="5">
        <v>4</v>
      </c>
      <c r="B63" s="6" t="s">
        <v>33</v>
      </c>
      <c r="C63" s="11" t="s">
        <v>11</v>
      </c>
      <c r="D63" s="10">
        <v>5</v>
      </c>
      <c r="E63" s="30">
        <v>0</v>
      </c>
      <c r="F63" s="30">
        <v>0</v>
      </c>
      <c r="G63" s="7"/>
      <c r="H63" s="7"/>
      <c r="I63" s="281" t="s">
        <v>34</v>
      </c>
      <c r="J63" s="281"/>
      <c r="K63" s="281"/>
      <c r="L63" s="281"/>
      <c r="M63" s="281"/>
      <c r="N63" s="41">
        <f t="shared" si="0"/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ht="58.5" customHeight="1" x14ac:dyDescent="0.3">
      <c r="A64" s="5">
        <v>4</v>
      </c>
      <c r="B64" s="6" t="s">
        <v>41</v>
      </c>
      <c r="C64" s="11" t="s">
        <v>9</v>
      </c>
      <c r="D64" s="10">
        <v>0</v>
      </c>
      <c r="E64" s="30">
        <v>0</v>
      </c>
      <c r="F64" s="30">
        <v>0</v>
      </c>
      <c r="G64" s="7"/>
      <c r="H64" s="275" t="s">
        <v>70</v>
      </c>
      <c r="I64" s="276"/>
      <c r="J64" s="276"/>
      <c r="K64" s="276"/>
      <c r="L64" s="276"/>
      <c r="M64" s="277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63.75" customHeight="1" x14ac:dyDescent="0.3">
      <c r="A65" s="5">
        <v>4</v>
      </c>
      <c r="B65" s="6" t="s">
        <v>41</v>
      </c>
      <c r="C65" s="11" t="s">
        <v>9</v>
      </c>
      <c r="D65" s="10">
        <v>1</v>
      </c>
      <c r="E65" s="30">
        <v>0</v>
      </c>
      <c r="F65" s="30">
        <v>0</v>
      </c>
      <c r="G65" s="7"/>
      <c r="H65" s="7"/>
      <c r="I65" s="283" t="s">
        <v>70</v>
      </c>
      <c r="J65" s="283"/>
      <c r="K65" s="283"/>
      <c r="L65" s="283"/>
      <c r="M65" s="283"/>
      <c r="N65" s="41">
        <f t="shared" si="0"/>
        <v>0</v>
      </c>
      <c r="O65" s="50">
        <v>0</v>
      </c>
      <c r="P65" s="50">
        <v>0</v>
      </c>
      <c r="Q65" s="50">
        <v>0</v>
      </c>
      <c r="R65" s="50">
        <v>0</v>
      </c>
      <c r="S65" s="50">
        <v>0</v>
      </c>
      <c r="T65" s="50">
        <v>0</v>
      </c>
      <c r="U65" s="50">
        <v>0</v>
      </c>
      <c r="V65" s="50">
        <v>0</v>
      </c>
      <c r="W65" s="50">
        <v>0</v>
      </c>
      <c r="X65" s="50">
        <v>0</v>
      </c>
      <c r="Y65" s="50">
        <v>0</v>
      </c>
      <c r="Z65" s="50">
        <v>0</v>
      </c>
    </row>
    <row r="66" spans="1:26" ht="16.5" customHeight="1" x14ac:dyDescent="0.3">
      <c r="A66" s="5">
        <v>5</v>
      </c>
      <c r="B66" s="6" t="s">
        <v>9</v>
      </c>
      <c r="C66" s="11" t="s">
        <v>9</v>
      </c>
      <c r="D66" s="10">
        <v>0</v>
      </c>
      <c r="E66" s="30">
        <v>0</v>
      </c>
      <c r="F66" s="30">
        <v>0</v>
      </c>
      <c r="G66" s="274" t="s">
        <v>71</v>
      </c>
      <c r="H66" s="274"/>
      <c r="I66" s="274"/>
      <c r="J66" s="274"/>
      <c r="K66" s="274"/>
      <c r="L66" s="274"/>
      <c r="M66" s="274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6.5" customHeight="1" x14ac:dyDescent="0.3">
      <c r="A67" s="5">
        <v>5</v>
      </c>
      <c r="B67" s="6" t="s">
        <v>11</v>
      </c>
      <c r="C67" s="11" t="s">
        <v>9</v>
      </c>
      <c r="D67" s="10">
        <v>0</v>
      </c>
      <c r="E67" s="30">
        <v>0</v>
      </c>
      <c r="F67" s="30">
        <v>0</v>
      </c>
      <c r="G67" s="65"/>
      <c r="H67" s="246" t="s">
        <v>72</v>
      </c>
      <c r="I67" s="247"/>
      <c r="J67" s="247"/>
      <c r="K67" s="247"/>
      <c r="L67" s="247"/>
      <c r="M67" s="248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49.5" customHeight="1" x14ac:dyDescent="0.3">
      <c r="A68" s="5">
        <v>5</v>
      </c>
      <c r="B68" s="6" t="s">
        <v>11</v>
      </c>
      <c r="C68" s="11" t="s">
        <v>9</v>
      </c>
      <c r="D68" s="10">
        <v>1</v>
      </c>
      <c r="E68" s="30">
        <v>0</v>
      </c>
      <c r="F68" s="30">
        <v>0</v>
      </c>
      <c r="G68" s="65"/>
      <c r="H68" s="65"/>
      <c r="I68" s="281" t="s">
        <v>122</v>
      </c>
      <c r="J68" s="281"/>
      <c r="K68" s="281"/>
      <c r="L68" s="281"/>
      <c r="M68" s="281"/>
      <c r="N68" s="41">
        <f t="shared" ref="N68:N129" si="1">SUM(O68:Z68)</f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52">
        <v>0</v>
      </c>
      <c r="X68" s="52">
        <v>0</v>
      </c>
      <c r="Y68" s="52">
        <v>0</v>
      </c>
      <c r="Z68" s="52">
        <v>0</v>
      </c>
    </row>
    <row r="69" spans="1:26" ht="33" customHeight="1" x14ac:dyDescent="0.3">
      <c r="A69" s="5">
        <v>5</v>
      </c>
      <c r="B69" s="6" t="s">
        <v>11</v>
      </c>
      <c r="C69" s="11" t="s">
        <v>9</v>
      </c>
      <c r="D69" s="10">
        <v>2</v>
      </c>
      <c r="E69" s="30">
        <v>0</v>
      </c>
      <c r="F69" s="30">
        <v>0</v>
      </c>
      <c r="G69" s="65"/>
      <c r="H69" s="65"/>
      <c r="I69" s="281" t="s">
        <v>123</v>
      </c>
      <c r="J69" s="281"/>
      <c r="K69" s="281"/>
      <c r="L69" s="281"/>
      <c r="M69" s="281"/>
      <c r="N69" s="41">
        <f t="shared" si="1"/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ht="16.5" customHeight="1" x14ac:dyDescent="0.3">
      <c r="A70" s="5">
        <v>5</v>
      </c>
      <c r="B70" s="6" t="s">
        <v>11</v>
      </c>
      <c r="C70" s="11" t="s">
        <v>9</v>
      </c>
      <c r="D70" s="10">
        <v>3</v>
      </c>
      <c r="E70" s="30">
        <v>0</v>
      </c>
      <c r="F70" s="30">
        <v>0</v>
      </c>
      <c r="G70" s="65"/>
      <c r="H70" s="65"/>
      <c r="I70" s="266" t="s">
        <v>73</v>
      </c>
      <c r="J70" s="266"/>
      <c r="K70" s="266"/>
      <c r="L70" s="266"/>
      <c r="M70" s="266"/>
      <c r="N70" s="41">
        <f t="shared" si="1"/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</row>
    <row r="71" spans="1:26" ht="16.5" customHeight="1" x14ac:dyDescent="0.3">
      <c r="A71" s="5">
        <v>5</v>
      </c>
      <c r="B71" s="6" t="s">
        <v>11</v>
      </c>
      <c r="C71" s="11" t="s">
        <v>9</v>
      </c>
      <c r="D71" s="10">
        <v>4</v>
      </c>
      <c r="E71" s="30">
        <v>0</v>
      </c>
      <c r="F71" s="30">
        <v>0</v>
      </c>
      <c r="G71" s="65"/>
      <c r="H71" s="65"/>
      <c r="I71" s="266" t="s">
        <v>124</v>
      </c>
      <c r="J71" s="266"/>
      <c r="K71" s="266"/>
      <c r="L71" s="266"/>
      <c r="M71" s="266"/>
      <c r="N71" s="41">
        <f t="shared" si="1"/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ht="29.25" customHeight="1" x14ac:dyDescent="0.3">
      <c r="A72" s="5">
        <v>5</v>
      </c>
      <c r="B72" s="6" t="s">
        <v>11</v>
      </c>
      <c r="C72" s="11" t="s">
        <v>9</v>
      </c>
      <c r="D72" s="10">
        <v>5</v>
      </c>
      <c r="E72" s="30">
        <v>0</v>
      </c>
      <c r="F72" s="30">
        <v>0</v>
      </c>
      <c r="G72" s="65"/>
      <c r="H72" s="65"/>
      <c r="I72" s="281" t="s">
        <v>125</v>
      </c>
      <c r="J72" s="281"/>
      <c r="K72" s="281"/>
      <c r="L72" s="281"/>
      <c r="M72" s="281"/>
      <c r="N72" s="41">
        <f t="shared" si="1"/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</row>
    <row r="73" spans="1:26" ht="32.25" customHeight="1" x14ac:dyDescent="0.3">
      <c r="A73" s="5">
        <v>5</v>
      </c>
      <c r="B73" s="6" t="s">
        <v>11</v>
      </c>
      <c r="C73" s="11" t="s">
        <v>9</v>
      </c>
      <c r="D73" s="23">
        <v>8</v>
      </c>
      <c r="E73" s="30">
        <v>0</v>
      </c>
      <c r="F73" s="30">
        <v>0</v>
      </c>
      <c r="G73" s="65"/>
      <c r="H73" s="65"/>
      <c r="I73" s="281" t="s">
        <v>126</v>
      </c>
      <c r="J73" s="281"/>
      <c r="K73" s="281"/>
      <c r="L73" s="281"/>
      <c r="M73" s="281"/>
      <c r="N73" s="41">
        <f t="shared" si="1"/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</row>
    <row r="74" spans="1:26" ht="16.5" customHeight="1" x14ac:dyDescent="0.3">
      <c r="A74" s="5">
        <v>5</v>
      </c>
      <c r="B74" s="6" t="s">
        <v>14</v>
      </c>
      <c r="C74" s="11" t="s">
        <v>9</v>
      </c>
      <c r="D74" s="10">
        <v>0</v>
      </c>
      <c r="E74" s="30">
        <v>0</v>
      </c>
      <c r="F74" s="30">
        <v>0</v>
      </c>
      <c r="G74" s="65"/>
      <c r="H74" s="246" t="s">
        <v>74</v>
      </c>
      <c r="I74" s="247"/>
      <c r="J74" s="247"/>
      <c r="K74" s="247"/>
      <c r="L74" s="247"/>
      <c r="M74" s="248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22.5" customHeight="1" x14ac:dyDescent="0.3">
      <c r="A75" s="5">
        <v>5</v>
      </c>
      <c r="B75" s="6" t="s">
        <v>14</v>
      </c>
      <c r="C75" s="11" t="s">
        <v>9</v>
      </c>
      <c r="D75" s="10">
        <v>1</v>
      </c>
      <c r="E75" s="30">
        <v>0</v>
      </c>
      <c r="F75" s="30">
        <v>0</v>
      </c>
      <c r="G75" s="65"/>
      <c r="H75" s="65"/>
      <c r="I75" s="255" t="s">
        <v>127</v>
      </c>
      <c r="J75" s="256"/>
      <c r="K75" s="256"/>
      <c r="L75" s="256"/>
      <c r="M75" s="257"/>
      <c r="N75" s="41">
        <f t="shared" si="1"/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ht="61.5" customHeight="1" x14ac:dyDescent="0.3">
      <c r="A76" s="5">
        <v>5</v>
      </c>
      <c r="B76" s="6" t="s">
        <v>41</v>
      </c>
      <c r="C76" s="11" t="s">
        <v>9</v>
      </c>
      <c r="D76" s="10">
        <v>0</v>
      </c>
      <c r="E76" s="30">
        <v>0</v>
      </c>
      <c r="F76" s="30">
        <v>0</v>
      </c>
      <c r="G76" s="65"/>
      <c r="H76" s="65"/>
      <c r="I76" s="282" t="s">
        <v>75</v>
      </c>
      <c r="J76" s="282"/>
      <c r="K76" s="282"/>
      <c r="L76" s="282"/>
      <c r="M76" s="282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60.75" customHeight="1" x14ac:dyDescent="0.3">
      <c r="A77" s="5">
        <v>5</v>
      </c>
      <c r="B77" s="6" t="s">
        <v>41</v>
      </c>
      <c r="C77" s="11" t="s">
        <v>9</v>
      </c>
      <c r="D77" s="10">
        <v>1</v>
      </c>
      <c r="E77" s="30">
        <v>0</v>
      </c>
      <c r="F77" s="30">
        <v>0</v>
      </c>
      <c r="G77" s="65"/>
      <c r="H77" s="65"/>
      <c r="I77" s="283" t="s">
        <v>75</v>
      </c>
      <c r="J77" s="283"/>
      <c r="K77" s="283"/>
      <c r="L77" s="283"/>
      <c r="M77" s="283"/>
      <c r="N77" s="41">
        <f t="shared" si="1"/>
        <v>0</v>
      </c>
      <c r="O77" s="50">
        <v>0</v>
      </c>
      <c r="P77" s="50">
        <v>0</v>
      </c>
      <c r="Q77" s="50">
        <v>0</v>
      </c>
      <c r="R77" s="50">
        <v>0</v>
      </c>
      <c r="S77" s="50">
        <v>0</v>
      </c>
      <c r="T77" s="50">
        <v>0</v>
      </c>
      <c r="U77" s="50">
        <v>0</v>
      </c>
      <c r="V77" s="50">
        <v>0</v>
      </c>
      <c r="W77" s="50">
        <v>0</v>
      </c>
      <c r="X77" s="50">
        <v>0</v>
      </c>
      <c r="Y77" s="50">
        <v>0</v>
      </c>
      <c r="Z77" s="50">
        <v>0</v>
      </c>
    </row>
    <row r="78" spans="1:26" ht="15.75" customHeight="1" x14ac:dyDescent="0.3">
      <c r="A78" s="5">
        <v>6</v>
      </c>
      <c r="B78" s="6" t="s">
        <v>9</v>
      </c>
      <c r="C78" s="11" t="s">
        <v>9</v>
      </c>
      <c r="D78" s="10">
        <v>0</v>
      </c>
      <c r="E78" s="30">
        <v>0</v>
      </c>
      <c r="F78" s="30">
        <v>0</v>
      </c>
      <c r="G78" s="245" t="s">
        <v>76</v>
      </c>
      <c r="H78" s="245"/>
      <c r="I78" s="245"/>
      <c r="J78" s="245"/>
      <c r="K78" s="245"/>
      <c r="L78" s="245"/>
      <c r="M78" s="245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5.75" customHeight="1" x14ac:dyDescent="0.3">
      <c r="A79" s="5">
        <v>6</v>
      </c>
      <c r="B79" s="6" t="s">
        <v>11</v>
      </c>
      <c r="C79" s="11" t="s">
        <v>9</v>
      </c>
      <c r="D79" s="10">
        <v>0</v>
      </c>
      <c r="E79" s="30">
        <v>0</v>
      </c>
      <c r="F79" s="30">
        <v>0</v>
      </c>
      <c r="G79" s="65"/>
      <c r="H79" s="246" t="s">
        <v>77</v>
      </c>
      <c r="I79" s="247"/>
      <c r="J79" s="247"/>
      <c r="K79" s="247"/>
      <c r="L79" s="247"/>
      <c r="M79" s="248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5.75" customHeight="1" x14ac:dyDescent="0.3">
      <c r="A80" s="5">
        <v>6</v>
      </c>
      <c r="B80" s="5">
        <v>1</v>
      </c>
      <c r="C80" s="10">
        <v>0</v>
      </c>
      <c r="D80" s="10">
        <v>1</v>
      </c>
      <c r="E80" s="30">
        <v>0</v>
      </c>
      <c r="F80" s="30">
        <v>0</v>
      </c>
      <c r="G80" s="7"/>
      <c r="H80" s="7"/>
      <c r="I80" s="266" t="s">
        <v>30</v>
      </c>
      <c r="J80" s="266"/>
      <c r="K80" s="266"/>
      <c r="L80" s="266"/>
      <c r="M80" s="266"/>
      <c r="N80" s="41">
        <f t="shared" si="1"/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ht="15.75" customHeight="1" x14ac:dyDescent="0.3">
      <c r="A81" s="5">
        <v>6</v>
      </c>
      <c r="B81" s="5">
        <v>1</v>
      </c>
      <c r="C81" s="10">
        <v>0</v>
      </c>
      <c r="D81" s="10">
        <v>2</v>
      </c>
      <c r="E81" s="30">
        <v>0</v>
      </c>
      <c r="F81" s="30">
        <v>0</v>
      </c>
      <c r="G81" s="7"/>
      <c r="H81" s="7"/>
      <c r="I81" s="266" t="s">
        <v>26</v>
      </c>
      <c r="J81" s="266"/>
      <c r="K81" s="266"/>
      <c r="L81" s="266"/>
      <c r="M81" s="266"/>
      <c r="N81" s="41">
        <f t="shared" si="1"/>
        <v>0</v>
      </c>
      <c r="O81" s="49">
        <v>0</v>
      </c>
      <c r="P81" s="49">
        <v>0</v>
      </c>
      <c r="Q81" s="49">
        <v>0</v>
      </c>
      <c r="R81" s="49">
        <v>0</v>
      </c>
      <c r="S81" s="49">
        <v>0</v>
      </c>
      <c r="T81" s="49">
        <v>0</v>
      </c>
      <c r="U81" s="49">
        <v>0</v>
      </c>
      <c r="V81" s="49">
        <v>0</v>
      </c>
      <c r="W81" s="49">
        <v>0</v>
      </c>
      <c r="X81" s="49">
        <v>0</v>
      </c>
      <c r="Y81" s="49">
        <v>0</v>
      </c>
      <c r="Z81" s="49">
        <v>0</v>
      </c>
    </row>
    <row r="82" spans="1:26" ht="15.75" customHeight="1" x14ac:dyDescent="0.3">
      <c r="A82" s="5">
        <v>6</v>
      </c>
      <c r="B82" s="5">
        <v>1</v>
      </c>
      <c r="C82" s="10">
        <v>0</v>
      </c>
      <c r="D82" s="10">
        <v>3</v>
      </c>
      <c r="E82" s="30">
        <v>0</v>
      </c>
      <c r="F82" s="30">
        <v>0</v>
      </c>
      <c r="G82" s="7"/>
      <c r="H82" s="7"/>
      <c r="I82" s="266" t="s">
        <v>128</v>
      </c>
      <c r="J82" s="266"/>
      <c r="K82" s="266"/>
      <c r="L82" s="266"/>
      <c r="M82" s="266"/>
      <c r="N82" s="41">
        <f t="shared" si="1"/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ht="15.75" customHeight="1" x14ac:dyDescent="0.3">
      <c r="A83" s="5">
        <v>6</v>
      </c>
      <c r="B83" s="5">
        <v>1</v>
      </c>
      <c r="C83" s="10">
        <v>0</v>
      </c>
      <c r="D83" s="10">
        <v>4</v>
      </c>
      <c r="E83" s="30">
        <v>0</v>
      </c>
      <c r="F83" s="30">
        <v>0</v>
      </c>
      <c r="G83" s="7"/>
      <c r="H83" s="7"/>
      <c r="I83" s="266" t="s">
        <v>129</v>
      </c>
      <c r="J83" s="266"/>
      <c r="K83" s="266"/>
      <c r="L83" s="266"/>
      <c r="M83" s="266"/>
      <c r="N83" s="41">
        <f t="shared" si="1"/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ht="15.75" customHeight="1" x14ac:dyDescent="0.3">
      <c r="A84" s="5">
        <v>6</v>
      </c>
      <c r="B84" s="5">
        <v>1</v>
      </c>
      <c r="C84" s="10">
        <v>0</v>
      </c>
      <c r="D84" s="10">
        <v>5</v>
      </c>
      <c r="E84" s="30">
        <v>0</v>
      </c>
      <c r="F84" s="30">
        <v>0</v>
      </c>
      <c r="G84" s="7"/>
      <c r="H84" s="7"/>
      <c r="I84" s="266" t="s">
        <v>130</v>
      </c>
      <c r="J84" s="266"/>
      <c r="K84" s="266"/>
      <c r="L84" s="266"/>
      <c r="M84" s="266"/>
      <c r="N84" s="41">
        <f t="shared" si="1"/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ht="15.75" customHeight="1" x14ac:dyDescent="0.3">
      <c r="A85" s="5">
        <v>6</v>
      </c>
      <c r="B85" s="5">
        <v>1</v>
      </c>
      <c r="C85" s="10">
        <v>0</v>
      </c>
      <c r="D85" s="10">
        <v>6</v>
      </c>
      <c r="E85" s="30">
        <v>0</v>
      </c>
      <c r="F85" s="30">
        <v>0</v>
      </c>
      <c r="G85" s="7"/>
      <c r="H85" s="7"/>
      <c r="I85" s="266" t="s">
        <v>131</v>
      </c>
      <c r="J85" s="266"/>
      <c r="K85" s="266"/>
      <c r="L85" s="266"/>
      <c r="M85" s="266"/>
      <c r="N85" s="41">
        <f t="shared" si="1"/>
        <v>0</v>
      </c>
      <c r="O85" s="49">
        <v>0</v>
      </c>
      <c r="P85" s="49">
        <v>0</v>
      </c>
      <c r="Q85" s="49">
        <v>0</v>
      </c>
      <c r="R85" s="49">
        <v>0</v>
      </c>
      <c r="S85" s="49">
        <v>0</v>
      </c>
      <c r="T85" s="49">
        <v>0</v>
      </c>
      <c r="U85" s="49">
        <v>0</v>
      </c>
      <c r="V85" s="49">
        <v>0</v>
      </c>
      <c r="W85" s="49">
        <v>0</v>
      </c>
      <c r="X85" s="49">
        <v>0</v>
      </c>
      <c r="Y85" s="49">
        <v>0</v>
      </c>
      <c r="Z85" s="49">
        <v>0</v>
      </c>
    </row>
    <row r="86" spans="1:26" ht="45" customHeight="1" x14ac:dyDescent="0.3">
      <c r="A86" s="5">
        <v>6</v>
      </c>
      <c r="B86" s="5">
        <v>1</v>
      </c>
      <c r="C86" s="10">
        <v>0</v>
      </c>
      <c r="D86" s="10">
        <v>7</v>
      </c>
      <c r="E86" s="30">
        <v>0</v>
      </c>
      <c r="F86" s="30">
        <v>0</v>
      </c>
      <c r="G86" s="7"/>
      <c r="H86" s="7"/>
      <c r="I86" s="266" t="s">
        <v>132</v>
      </c>
      <c r="J86" s="266"/>
      <c r="K86" s="266"/>
      <c r="L86" s="266"/>
      <c r="M86" s="266"/>
      <c r="N86" s="41">
        <f t="shared" si="1"/>
        <v>0</v>
      </c>
      <c r="O86" s="54">
        <v>0</v>
      </c>
      <c r="P86" s="54">
        <v>0</v>
      </c>
      <c r="Q86" s="54">
        <v>0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4">
        <v>0</v>
      </c>
      <c r="Y86" s="54">
        <v>0</v>
      </c>
      <c r="Z86" s="54">
        <v>0</v>
      </c>
    </row>
    <row r="87" spans="1:26" ht="18" customHeight="1" x14ac:dyDescent="0.3">
      <c r="A87" s="5">
        <v>6</v>
      </c>
      <c r="B87" s="5">
        <v>1</v>
      </c>
      <c r="C87" s="10">
        <v>0</v>
      </c>
      <c r="D87" s="10">
        <v>8</v>
      </c>
      <c r="E87" s="30">
        <v>0</v>
      </c>
      <c r="F87" s="30">
        <v>0</v>
      </c>
      <c r="G87" s="7"/>
      <c r="H87" s="7"/>
      <c r="I87" s="266" t="s">
        <v>133</v>
      </c>
      <c r="J87" s="266"/>
      <c r="K87" s="266"/>
      <c r="L87" s="266"/>
      <c r="M87" s="266"/>
      <c r="N87" s="41">
        <f t="shared" si="1"/>
        <v>0</v>
      </c>
      <c r="O87" s="49">
        <v>0</v>
      </c>
      <c r="P87" s="49">
        <v>0</v>
      </c>
      <c r="Q87" s="49">
        <v>0</v>
      </c>
      <c r="R87" s="49">
        <v>0</v>
      </c>
      <c r="S87" s="49">
        <v>0</v>
      </c>
      <c r="T87" s="49">
        <v>0</v>
      </c>
      <c r="U87" s="49">
        <v>0</v>
      </c>
      <c r="V87" s="49">
        <v>0</v>
      </c>
      <c r="W87" s="49">
        <v>0</v>
      </c>
      <c r="X87" s="49">
        <v>0</v>
      </c>
      <c r="Y87" s="49">
        <v>0</v>
      </c>
      <c r="Z87" s="49">
        <v>0</v>
      </c>
    </row>
    <row r="88" spans="1:26" ht="15.75" customHeight="1" x14ac:dyDescent="0.3">
      <c r="A88" s="5">
        <v>6</v>
      </c>
      <c r="B88" s="5">
        <v>1</v>
      </c>
      <c r="C88" s="10">
        <v>0</v>
      </c>
      <c r="D88" s="10">
        <v>9</v>
      </c>
      <c r="E88" s="30">
        <v>0</v>
      </c>
      <c r="F88" s="30">
        <v>0</v>
      </c>
      <c r="G88" s="7"/>
      <c r="H88" s="7"/>
      <c r="I88" s="266" t="s">
        <v>134</v>
      </c>
      <c r="J88" s="266"/>
      <c r="K88" s="266"/>
      <c r="L88" s="266"/>
      <c r="M88" s="266"/>
      <c r="N88" s="41">
        <f t="shared" si="1"/>
        <v>0</v>
      </c>
      <c r="O88" s="49">
        <v>0</v>
      </c>
      <c r="P88" s="49">
        <v>0</v>
      </c>
      <c r="Q88" s="49">
        <v>0</v>
      </c>
      <c r="R88" s="49">
        <v>0</v>
      </c>
      <c r="S88" s="49">
        <v>0</v>
      </c>
      <c r="T88" s="49">
        <v>0</v>
      </c>
      <c r="U88" s="49">
        <v>0</v>
      </c>
      <c r="V88" s="49">
        <v>0</v>
      </c>
      <c r="W88" s="49">
        <v>0</v>
      </c>
      <c r="X88" s="49">
        <v>0</v>
      </c>
      <c r="Y88" s="49">
        <v>0</v>
      </c>
      <c r="Z88" s="49">
        <v>0</v>
      </c>
    </row>
    <row r="89" spans="1:26" ht="35.25" customHeight="1" x14ac:dyDescent="0.3">
      <c r="A89" s="5">
        <v>6</v>
      </c>
      <c r="B89" s="5">
        <v>1</v>
      </c>
      <c r="C89" s="10">
        <v>1</v>
      </c>
      <c r="D89" s="10">
        <v>0</v>
      </c>
      <c r="E89" s="30">
        <v>0</v>
      </c>
      <c r="F89" s="30">
        <v>0</v>
      </c>
      <c r="G89" s="7"/>
      <c r="H89" s="7"/>
      <c r="I89" s="266" t="s">
        <v>135</v>
      </c>
      <c r="J89" s="266"/>
      <c r="K89" s="266"/>
      <c r="L89" s="266"/>
      <c r="M89" s="266"/>
      <c r="N89" s="41">
        <f t="shared" si="1"/>
        <v>0</v>
      </c>
      <c r="O89" s="49">
        <v>0</v>
      </c>
      <c r="P89" s="49">
        <v>0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</row>
    <row r="90" spans="1:26" ht="42" customHeight="1" x14ac:dyDescent="0.3">
      <c r="A90" s="5">
        <v>6</v>
      </c>
      <c r="B90" s="5">
        <v>1</v>
      </c>
      <c r="C90" s="10">
        <v>1</v>
      </c>
      <c r="D90" s="10">
        <v>1</v>
      </c>
      <c r="E90" s="30">
        <v>0</v>
      </c>
      <c r="F90" s="30">
        <v>0</v>
      </c>
      <c r="G90" s="7"/>
      <c r="H90" s="7"/>
      <c r="I90" s="266" t="s">
        <v>136</v>
      </c>
      <c r="J90" s="266"/>
      <c r="K90" s="266"/>
      <c r="L90" s="266"/>
      <c r="M90" s="266"/>
      <c r="N90" s="41">
        <f t="shared" si="1"/>
        <v>0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  <c r="X90" s="54">
        <v>0</v>
      </c>
      <c r="Y90" s="54">
        <v>0</v>
      </c>
      <c r="Z90" s="54">
        <v>0</v>
      </c>
    </row>
    <row r="91" spans="1:26" ht="45" customHeight="1" x14ac:dyDescent="0.3">
      <c r="A91" s="5">
        <v>6</v>
      </c>
      <c r="B91" s="5">
        <v>1</v>
      </c>
      <c r="C91" s="10">
        <v>1</v>
      </c>
      <c r="D91" s="23">
        <v>4</v>
      </c>
      <c r="E91" s="30">
        <v>0</v>
      </c>
      <c r="F91" s="30">
        <v>0</v>
      </c>
      <c r="G91" s="7"/>
      <c r="H91" s="7"/>
      <c r="I91" s="266" t="s">
        <v>137</v>
      </c>
      <c r="J91" s="266"/>
      <c r="K91" s="266"/>
      <c r="L91" s="266"/>
      <c r="M91" s="266"/>
      <c r="N91" s="41">
        <f t="shared" si="1"/>
        <v>0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4">
        <v>0</v>
      </c>
      <c r="Y91" s="54">
        <v>0</v>
      </c>
      <c r="Z91" s="54">
        <v>0</v>
      </c>
    </row>
    <row r="92" spans="1:26" ht="30" customHeight="1" x14ac:dyDescent="0.3">
      <c r="A92" s="5">
        <v>6</v>
      </c>
      <c r="B92" s="5">
        <v>1</v>
      </c>
      <c r="C92" s="10">
        <v>1</v>
      </c>
      <c r="D92" s="10">
        <v>5</v>
      </c>
      <c r="E92" s="30">
        <v>0</v>
      </c>
      <c r="F92" s="30">
        <v>0</v>
      </c>
      <c r="G92" s="7"/>
      <c r="H92" s="7"/>
      <c r="I92" s="266" t="s">
        <v>138</v>
      </c>
      <c r="J92" s="266"/>
      <c r="K92" s="266"/>
      <c r="L92" s="266"/>
      <c r="M92" s="266"/>
      <c r="N92" s="41">
        <f t="shared" si="1"/>
        <v>0</v>
      </c>
      <c r="O92" s="54">
        <v>0</v>
      </c>
      <c r="P92" s="54">
        <v>0</v>
      </c>
      <c r="Q92" s="54">
        <v>0</v>
      </c>
      <c r="R92" s="54">
        <v>0</v>
      </c>
      <c r="S92" s="54">
        <v>0</v>
      </c>
      <c r="T92" s="54">
        <v>0</v>
      </c>
      <c r="U92" s="54">
        <v>0</v>
      </c>
      <c r="V92" s="54">
        <v>0</v>
      </c>
      <c r="W92" s="54">
        <v>0</v>
      </c>
      <c r="X92" s="54">
        <v>0</v>
      </c>
      <c r="Y92" s="54">
        <v>0</v>
      </c>
      <c r="Z92" s="54">
        <v>0</v>
      </c>
    </row>
    <row r="93" spans="1:26" ht="31.5" customHeight="1" x14ac:dyDescent="0.3">
      <c r="A93" s="5">
        <v>6</v>
      </c>
      <c r="B93" s="5">
        <v>1</v>
      </c>
      <c r="C93" s="10">
        <v>1</v>
      </c>
      <c r="D93" s="10">
        <v>6</v>
      </c>
      <c r="E93" s="30">
        <v>0</v>
      </c>
      <c r="F93" s="30">
        <v>0</v>
      </c>
      <c r="G93" s="7"/>
      <c r="H93" s="7"/>
      <c r="I93" s="266" t="s">
        <v>139</v>
      </c>
      <c r="J93" s="266"/>
      <c r="K93" s="266"/>
      <c r="L93" s="266"/>
      <c r="M93" s="266"/>
      <c r="N93" s="41">
        <f t="shared" si="1"/>
        <v>0</v>
      </c>
      <c r="O93" s="54">
        <v>0</v>
      </c>
      <c r="P93" s="54">
        <v>0</v>
      </c>
      <c r="Q93" s="54">
        <v>0</v>
      </c>
      <c r="R93" s="54">
        <v>0</v>
      </c>
      <c r="S93" s="54">
        <v>0</v>
      </c>
      <c r="T93" s="54">
        <v>0</v>
      </c>
      <c r="U93" s="54">
        <v>0</v>
      </c>
      <c r="V93" s="54">
        <v>0</v>
      </c>
      <c r="W93" s="54">
        <v>0</v>
      </c>
      <c r="X93" s="54">
        <v>0</v>
      </c>
      <c r="Y93" s="54">
        <v>0</v>
      </c>
      <c r="Z93" s="54">
        <v>0</v>
      </c>
    </row>
    <row r="94" spans="1:26" ht="15.75" customHeight="1" x14ac:dyDescent="0.3">
      <c r="A94" s="5">
        <v>6</v>
      </c>
      <c r="B94" s="5">
        <v>2</v>
      </c>
      <c r="C94" s="10">
        <v>0</v>
      </c>
      <c r="D94" s="10">
        <v>0</v>
      </c>
      <c r="E94" s="30">
        <v>0</v>
      </c>
      <c r="F94" s="30">
        <v>0</v>
      </c>
      <c r="G94" s="65"/>
      <c r="H94" s="246" t="s">
        <v>140</v>
      </c>
      <c r="I94" s="247"/>
      <c r="J94" s="247"/>
      <c r="K94" s="247"/>
      <c r="L94" s="247"/>
      <c r="M94" s="248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5.75" customHeight="1" x14ac:dyDescent="0.3">
      <c r="A95" s="5">
        <v>6</v>
      </c>
      <c r="B95" s="5">
        <v>2</v>
      </c>
      <c r="C95" s="10">
        <v>0</v>
      </c>
      <c r="D95" s="10">
        <v>1</v>
      </c>
      <c r="E95" s="30">
        <v>0</v>
      </c>
      <c r="F95" s="30">
        <v>0</v>
      </c>
      <c r="G95" s="65"/>
      <c r="H95" s="65"/>
      <c r="I95" s="266" t="s">
        <v>140</v>
      </c>
      <c r="J95" s="266"/>
      <c r="K95" s="266"/>
      <c r="L95" s="266"/>
      <c r="M95" s="266"/>
      <c r="N95" s="41">
        <f t="shared" si="1"/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ht="58.5" customHeight="1" x14ac:dyDescent="0.3">
      <c r="A96" s="5">
        <v>6</v>
      </c>
      <c r="B96" s="6" t="s">
        <v>41</v>
      </c>
      <c r="C96" s="11" t="s">
        <v>9</v>
      </c>
      <c r="D96" s="10">
        <v>0</v>
      </c>
      <c r="E96" s="30">
        <v>0</v>
      </c>
      <c r="F96" s="30">
        <v>0</v>
      </c>
      <c r="G96" s="7"/>
      <c r="H96" s="275" t="s">
        <v>84</v>
      </c>
      <c r="I96" s="276"/>
      <c r="J96" s="276"/>
      <c r="K96" s="276"/>
      <c r="L96" s="276"/>
      <c r="M96" s="277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60" customHeight="1" x14ac:dyDescent="0.3">
      <c r="A97" s="5">
        <v>6</v>
      </c>
      <c r="B97" s="6" t="s">
        <v>41</v>
      </c>
      <c r="C97" s="11" t="s">
        <v>9</v>
      </c>
      <c r="D97" s="10">
        <v>1</v>
      </c>
      <c r="E97" s="30">
        <v>0</v>
      </c>
      <c r="F97" s="30">
        <v>0</v>
      </c>
      <c r="G97" s="7"/>
      <c r="H97" s="7"/>
      <c r="I97" s="270" t="s">
        <v>84</v>
      </c>
      <c r="J97" s="270"/>
      <c r="K97" s="270"/>
      <c r="L97" s="270"/>
      <c r="M97" s="270"/>
      <c r="N97" s="41">
        <f t="shared" si="1"/>
        <v>0</v>
      </c>
      <c r="O97" s="55">
        <v>0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</row>
    <row r="98" spans="1:26" ht="22.5" customHeight="1" x14ac:dyDescent="0.3">
      <c r="A98" s="5">
        <v>7</v>
      </c>
      <c r="B98" s="6" t="s">
        <v>9</v>
      </c>
      <c r="C98" s="11" t="s">
        <v>9</v>
      </c>
      <c r="D98" s="10">
        <v>0</v>
      </c>
      <c r="E98" s="30">
        <v>0</v>
      </c>
      <c r="F98" s="30">
        <v>0</v>
      </c>
      <c r="G98" s="245" t="s">
        <v>141</v>
      </c>
      <c r="H98" s="245"/>
      <c r="I98" s="245"/>
      <c r="J98" s="245"/>
      <c r="K98" s="245"/>
      <c r="L98" s="245"/>
      <c r="M98" s="245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29.25" customHeight="1" x14ac:dyDescent="0.3">
      <c r="A99" s="5">
        <v>7</v>
      </c>
      <c r="B99" s="5">
        <v>1</v>
      </c>
      <c r="C99" s="10">
        <v>0</v>
      </c>
      <c r="D99" s="10">
        <v>0</v>
      </c>
      <c r="E99" s="30">
        <v>0</v>
      </c>
      <c r="F99" s="30">
        <v>0</v>
      </c>
      <c r="G99" s="65"/>
      <c r="H99" s="246" t="s">
        <v>142</v>
      </c>
      <c r="I99" s="247"/>
      <c r="J99" s="247"/>
      <c r="K99" s="247"/>
      <c r="L99" s="247"/>
      <c r="M99" s="248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33.75" customHeight="1" x14ac:dyDescent="0.3">
      <c r="A100" s="5">
        <v>7</v>
      </c>
      <c r="B100" s="5">
        <v>1</v>
      </c>
      <c r="C100" s="10">
        <v>0</v>
      </c>
      <c r="D100" s="10">
        <v>1</v>
      </c>
      <c r="E100" s="30">
        <v>0</v>
      </c>
      <c r="F100" s="30">
        <v>0</v>
      </c>
      <c r="G100" s="65"/>
      <c r="H100" s="65"/>
      <c r="I100" s="265" t="s">
        <v>142</v>
      </c>
      <c r="J100" s="265"/>
      <c r="K100" s="265"/>
      <c r="L100" s="265"/>
      <c r="M100" s="265"/>
      <c r="N100" s="41">
        <f t="shared" si="1"/>
        <v>0</v>
      </c>
      <c r="O100" s="54">
        <v>0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4">
        <v>0</v>
      </c>
      <c r="V100" s="54">
        <v>0</v>
      </c>
      <c r="W100" s="54">
        <v>0</v>
      </c>
      <c r="X100" s="54">
        <v>0</v>
      </c>
      <c r="Y100" s="54">
        <v>0</v>
      </c>
      <c r="Z100" s="54">
        <v>0</v>
      </c>
    </row>
    <row r="101" spans="1:26" ht="42" customHeight="1" x14ac:dyDescent="0.3">
      <c r="A101" s="5">
        <v>7</v>
      </c>
      <c r="B101" s="5">
        <v>3</v>
      </c>
      <c r="C101" s="10">
        <v>0</v>
      </c>
      <c r="D101" s="10">
        <v>0</v>
      </c>
      <c r="E101" s="30">
        <v>0</v>
      </c>
      <c r="F101" s="30">
        <v>0</v>
      </c>
      <c r="G101" s="65"/>
      <c r="H101" s="278" t="s">
        <v>86</v>
      </c>
      <c r="I101" s="279"/>
      <c r="J101" s="279"/>
      <c r="K101" s="279"/>
      <c r="L101" s="279"/>
      <c r="M101" s="280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25.5" customHeight="1" x14ac:dyDescent="0.3">
      <c r="A102" s="5">
        <v>7</v>
      </c>
      <c r="B102" s="5">
        <v>3</v>
      </c>
      <c r="C102" s="10">
        <v>0</v>
      </c>
      <c r="D102" s="23">
        <v>2</v>
      </c>
      <c r="E102" s="30">
        <v>0</v>
      </c>
      <c r="F102" s="30">
        <v>0</v>
      </c>
      <c r="G102" s="7"/>
      <c r="H102" s="7"/>
      <c r="I102" s="265" t="s">
        <v>143</v>
      </c>
      <c r="J102" s="265"/>
      <c r="K102" s="265"/>
      <c r="L102" s="265"/>
      <c r="M102" s="265"/>
      <c r="N102" s="41">
        <f t="shared" si="1"/>
        <v>0</v>
      </c>
      <c r="O102" s="54">
        <v>0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0</v>
      </c>
      <c r="V102" s="54">
        <v>0</v>
      </c>
      <c r="W102" s="54">
        <v>0</v>
      </c>
      <c r="X102" s="54">
        <v>0</v>
      </c>
      <c r="Y102" s="54">
        <v>0</v>
      </c>
      <c r="Z102" s="54">
        <v>0</v>
      </c>
    </row>
    <row r="103" spans="1:26" ht="20.25" customHeight="1" x14ac:dyDescent="0.3">
      <c r="A103" s="5">
        <v>7</v>
      </c>
      <c r="B103" s="5">
        <v>3</v>
      </c>
      <c r="C103" s="10">
        <v>0</v>
      </c>
      <c r="D103" s="10">
        <v>3</v>
      </c>
      <c r="E103" s="30">
        <v>0</v>
      </c>
      <c r="F103" s="30">
        <v>0</v>
      </c>
      <c r="G103" s="7"/>
      <c r="H103" s="7"/>
      <c r="I103" s="270" t="s">
        <v>144</v>
      </c>
      <c r="J103" s="270"/>
      <c r="K103" s="270"/>
      <c r="L103" s="270"/>
      <c r="M103" s="270"/>
      <c r="N103" s="41">
        <f t="shared" si="1"/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</row>
    <row r="104" spans="1:26" ht="20.25" customHeight="1" x14ac:dyDescent="0.3">
      <c r="A104" s="5">
        <v>7</v>
      </c>
      <c r="B104" s="5">
        <v>3</v>
      </c>
      <c r="C104" s="10">
        <v>0</v>
      </c>
      <c r="D104" s="10">
        <v>5</v>
      </c>
      <c r="E104" s="30">
        <v>0</v>
      </c>
      <c r="F104" s="30">
        <v>0</v>
      </c>
      <c r="G104" s="7"/>
      <c r="H104" s="7"/>
      <c r="I104" s="271" t="s">
        <v>145</v>
      </c>
      <c r="J104" s="272"/>
      <c r="K104" s="272"/>
      <c r="L104" s="272"/>
      <c r="M104" s="273"/>
      <c r="N104" s="41">
        <f t="shared" si="1"/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</row>
    <row r="105" spans="1:26" ht="20.25" customHeight="1" x14ac:dyDescent="0.3">
      <c r="A105" s="5">
        <v>7</v>
      </c>
      <c r="B105" s="5">
        <v>3</v>
      </c>
      <c r="C105" s="10">
        <v>0</v>
      </c>
      <c r="D105" s="10">
        <v>6</v>
      </c>
      <c r="E105" s="30">
        <v>0</v>
      </c>
      <c r="F105" s="30">
        <v>0</v>
      </c>
      <c r="G105" s="7"/>
      <c r="H105" s="7"/>
      <c r="I105" s="258" t="s">
        <v>146</v>
      </c>
      <c r="J105" s="259"/>
      <c r="K105" s="259"/>
      <c r="L105" s="259"/>
      <c r="M105" s="260"/>
      <c r="N105" s="41">
        <f t="shared" si="1"/>
        <v>0</v>
      </c>
      <c r="O105" s="55">
        <v>0</v>
      </c>
      <c r="P105" s="55">
        <v>0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</row>
    <row r="106" spans="1:26" ht="15.75" customHeight="1" x14ac:dyDescent="0.3">
      <c r="A106" s="5">
        <v>8</v>
      </c>
      <c r="B106" s="6" t="s">
        <v>9</v>
      </c>
      <c r="C106" s="11" t="s">
        <v>9</v>
      </c>
      <c r="D106" s="10">
        <v>0</v>
      </c>
      <c r="E106" s="30">
        <v>0</v>
      </c>
      <c r="F106" s="30">
        <v>0</v>
      </c>
      <c r="G106" s="274" t="s">
        <v>87</v>
      </c>
      <c r="H106" s="274"/>
      <c r="I106" s="274"/>
      <c r="J106" s="274"/>
      <c r="K106" s="274"/>
      <c r="L106" s="274"/>
      <c r="M106" s="274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5.75" customHeight="1" x14ac:dyDescent="0.3">
      <c r="A107" s="5">
        <v>8</v>
      </c>
      <c r="B107" s="5">
        <v>1</v>
      </c>
      <c r="C107" s="10">
        <v>0</v>
      </c>
      <c r="D107" s="10">
        <v>0</v>
      </c>
      <c r="E107" s="30">
        <v>0</v>
      </c>
      <c r="F107" s="30">
        <v>0</v>
      </c>
      <c r="G107" s="65"/>
      <c r="H107" s="246" t="s">
        <v>88</v>
      </c>
      <c r="I107" s="247"/>
      <c r="J107" s="247"/>
      <c r="K107" s="247"/>
      <c r="L107" s="247"/>
      <c r="M107" s="248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5.75" customHeight="1" x14ac:dyDescent="0.3">
      <c r="A108" s="5">
        <v>8</v>
      </c>
      <c r="B108" s="5">
        <v>1</v>
      </c>
      <c r="C108" s="10">
        <v>0</v>
      </c>
      <c r="D108" s="10">
        <v>1</v>
      </c>
      <c r="E108" s="30">
        <v>0</v>
      </c>
      <c r="F108" s="30">
        <v>0</v>
      </c>
      <c r="G108" s="7"/>
      <c r="H108" s="7"/>
      <c r="I108" s="266" t="s">
        <v>147</v>
      </c>
      <c r="J108" s="266"/>
      <c r="K108" s="266"/>
      <c r="L108" s="266"/>
      <c r="M108" s="266"/>
      <c r="N108" s="41">
        <f t="shared" si="1"/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</row>
    <row r="109" spans="1:26" ht="15.75" customHeight="1" x14ac:dyDescent="0.3">
      <c r="A109" s="5">
        <v>8</v>
      </c>
      <c r="B109" s="5">
        <v>1</v>
      </c>
      <c r="C109" s="10">
        <v>0</v>
      </c>
      <c r="D109" s="10">
        <v>2</v>
      </c>
      <c r="E109" s="30">
        <v>0</v>
      </c>
      <c r="F109" s="30">
        <v>0</v>
      </c>
      <c r="G109" s="7"/>
      <c r="H109" s="7"/>
      <c r="I109" s="266" t="s">
        <v>148</v>
      </c>
      <c r="J109" s="266"/>
      <c r="K109" s="266"/>
      <c r="L109" s="266"/>
      <c r="M109" s="266"/>
      <c r="N109" s="41">
        <f t="shared" si="1"/>
        <v>0</v>
      </c>
      <c r="O109" s="57">
        <v>0</v>
      </c>
      <c r="P109" s="57">
        <v>0</v>
      </c>
      <c r="Q109" s="57">
        <v>0</v>
      </c>
      <c r="R109" s="57">
        <v>0</v>
      </c>
      <c r="S109" s="57">
        <v>0</v>
      </c>
      <c r="T109" s="57">
        <v>0</v>
      </c>
      <c r="U109" s="57">
        <v>0</v>
      </c>
      <c r="V109" s="57">
        <v>0</v>
      </c>
      <c r="W109" s="57">
        <v>0</v>
      </c>
      <c r="X109" s="57">
        <v>0</v>
      </c>
      <c r="Y109" s="57">
        <v>0</v>
      </c>
      <c r="Z109" s="57">
        <v>0</v>
      </c>
    </row>
    <row r="110" spans="1:26" ht="25.5" customHeight="1" x14ac:dyDescent="0.3">
      <c r="A110" s="5">
        <v>8</v>
      </c>
      <c r="B110" s="5">
        <v>1</v>
      </c>
      <c r="C110" s="10">
        <v>0</v>
      </c>
      <c r="D110" s="10">
        <v>3</v>
      </c>
      <c r="E110" s="30">
        <v>0</v>
      </c>
      <c r="F110" s="30">
        <v>0</v>
      </c>
      <c r="G110" s="7"/>
      <c r="H110" s="7"/>
      <c r="I110" s="266" t="s">
        <v>149</v>
      </c>
      <c r="J110" s="266"/>
      <c r="K110" s="266"/>
      <c r="L110" s="266"/>
      <c r="M110" s="266"/>
      <c r="N110" s="41">
        <f t="shared" si="1"/>
        <v>0</v>
      </c>
      <c r="O110" s="49">
        <v>0</v>
      </c>
      <c r="P110" s="49">
        <v>0</v>
      </c>
      <c r="Q110" s="49">
        <v>0</v>
      </c>
      <c r="R110" s="49">
        <v>0</v>
      </c>
      <c r="S110" s="49">
        <v>0</v>
      </c>
      <c r="T110" s="49">
        <v>0</v>
      </c>
      <c r="U110" s="49">
        <v>0</v>
      </c>
      <c r="V110" s="49">
        <v>0</v>
      </c>
      <c r="W110" s="49">
        <v>0</v>
      </c>
      <c r="X110" s="49">
        <v>0</v>
      </c>
      <c r="Y110" s="49">
        <v>0</v>
      </c>
      <c r="Z110" s="49">
        <v>0</v>
      </c>
    </row>
    <row r="111" spans="1:26" ht="33.75" customHeight="1" x14ac:dyDescent="0.3">
      <c r="A111" s="5">
        <v>8</v>
      </c>
      <c r="B111" s="5">
        <v>1</v>
      </c>
      <c r="C111" s="10">
        <v>0</v>
      </c>
      <c r="D111" s="10">
        <v>4</v>
      </c>
      <c r="E111" s="30">
        <v>0</v>
      </c>
      <c r="F111" s="30">
        <v>0</v>
      </c>
      <c r="G111" s="7"/>
      <c r="H111" s="7"/>
      <c r="I111" s="266" t="s">
        <v>150</v>
      </c>
      <c r="J111" s="266"/>
      <c r="K111" s="266"/>
      <c r="L111" s="266"/>
      <c r="M111" s="266"/>
      <c r="N111" s="41">
        <f t="shared" si="1"/>
        <v>0</v>
      </c>
      <c r="O111" s="61">
        <v>0</v>
      </c>
      <c r="P111" s="61">
        <v>0</v>
      </c>
      <c r="Q111" s="61">
        <v>0</v>
      </c>
      <c r="R111" s="61">
        <v>0</v>
      </c>
      <c r="S111" s="61">
        <v>0</v>
      </c>
      <c r="T111" s="61">
        <v>0</v>
      </c>
      <c r="U111" s="61">
        <v>0</v>
      </c>
      <c r="V111" s="61">
        <v>0</v>
      </c>
      <c r="W111" s="61">
        <v>0</v>
      </c>
      <c r="X111" s="61">
        <v>0</v>
      </c>
      <c r="Y111" s="61">
        <v>0</v>
      </c>
      <c r="Z111" s="61">
        <v>0</v>
      </c>
    </row>
    <row r="112" spans="1:26" ht="30" customHeight="1" x14ac:dyDescent="0.3">
      <c r="A112" s="5">
        <v>8</v>
      </c>
      <c r="B112" s="5">
        <v>1</v>
      </c>
      <c r="C112" s="10">
        <v>0</v>
      </c>
      <c r="D112" s="10">
        <v>5</v>
      </c>
      <c r="E112" s="30">
        <v>0</v>
      </c>
      <c r="F112" s="30">
        <v>0</v>
      </c>
      <c r="G112" s="7"/>
      <c r="H112" s="7"/>
      <c r="I112" s="266" t="s">
        <v>151</v>
      </c>
      <c r="J112" s="266"/>
      <c r="K112" s="266"/>
      <c r="L112" s="266"/>
      <c r="M112" s="266"/>
      <c r="N112" s="41">
        <f t="shared" si="1"/>
        <v>0</v>
      </c>
      <c r="O112" s="61">
        <v>0</v>
      </c>
      <c r="P112" s="61">
        <v>0</v>
      </c>
      <c r="Q112" s="61">
        <v>0</v>
      </c>
      <c r="R112" s="61">
        <v>0</v>
      </c>
      <c r="S112" s="61">
        <v>0</v>
      </c>
      <c r="T112" s="61">
        <v>0</v>
      </c>
      <c r="U112" s="61">
        <v>0</v>
      </c>
      <c r="V112" s="61">
        <v>0</v>
      </c>
      <c r="W112" s="61">
        <v>0</v>
      </c>
      <c r="X112" s="61">
        <v>0</v>
      </c>
      <c r="Y112" s="61">
        <v>0</v>
      </c>
      <c r="Z112" s="61">
        <v>0</v>
      </c>
    </row>
    <row r="113" spans="1:26" ht="15.75" customHeight="1" x14ac:dyDescent="0.3">
      <c r="A113" s="5">
        <v>8</v>
      </c>
      <c r="B113" s="5">
        <v>1</v>
      </c>
      <c r="C113" s="10">
        <v>0</v>
      </c>
      <c r="D113" s="10">
        <v>6</v>
      </c>
      <c r="E113" s="30">
        <v>0</v>
      </c>
      <c r="F113" s="30">
        <v>0</v>
      </c>
      <c r="G113" s="7"/>
      <c r="H113" s="7"/>
      <c r="I113" s="266" t="s">
        <v>152</v>
      </c>
      <c r="J113" s="266"/>
      <c r="K113" s="266"/>
      <c r="L113" s="266"/>
      <c r="M113" s="266"/>
      <c r="N113" s="41">
        <f t="shared" si="1"/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</row>
    <row r="114" spans="1:26" ht="33" customHeight="1" x14ac:dyDescent="0.3">
      <c r="A114" s="5">
        <v>8</v>
      </c>
      <c r="B114" s="5">
        <v>1</v>
      </c>
      <c r="C114" s="10">
        <v>0</v>
      </c>
      <c r="D114" s="10">
        <v>7</v>
      </c>
      <c r="E114" s="30">
        <v>0</v>
      </c>
      <c r="F114" s="30">
        <v>0</v>
      </c>
      <c r="G114" s="7"/>
      <c r="H114" s="7"/>
      <c r="I114" s="266" t="s">
        <v>91</v>
      </c>
      <c r="J114" s="266"/>
      <c r="K114" s="266"/>
      <c r="L114" s="266"/>
      <c r="M114" s="266"/>
      <c r="N114" s="41">
        <f t="shared" si="1"/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</row>
    <row r="115" spans="1:26" ht="15.75" customHeight="1" x14ac:dyDescent="0.3">
      <c r="A115" s="5">
        <v>8</v>
      </c>
      <c r="B115" s="5">
        <v>1</v>
      </c>
      <c r="C115" s="10">
        <v>0</v>
      </c>
      <c r="D115" s="23">
        <v>9</v>
      </c>
      <c r="E115" s="30">
        <v>0</v>
      </c>
      <c r="F115" s="30">
        <v>0</v>
      </c>
      <c r="G115" s="7"/>
      <c r="H115" s="7"/>
      <c r="I115" s="266" t="s">
        <v>92</v>
      </c>
      <c r="J115" s="266"/>
      <c r="K115" s="266"/>
      <c r="L115" s="266"/>
      <c r="M115" s="266"/>
      <c r="N115" s="41">
        <f t="shared" si="1"/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0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</row>
    <row r="116" spans="1:26" ht="22.5" customHeight="1" x14ac:dyDescent="0.3">
      <c r="A116" s="5">
        <v>8</v>
      </c>
      <c r="B116" s="5">
        <v>1</v>
      </c>
      <c r="C116" s="10">
        <v>1</v>
      </c>
      <c r="D116" s="10">
        <v>0</v>
      </c>
      <c r="E116" s="30">
        <v>0</v>
      </c>
      <c r="F116" s="30">
        <v>0</v>
      </c>
      <c r="G116" s="7"/>
      <c r="H116" s="7"/>
      <c r="I116" s="266" t="s">
        <v>153</v>
      </c>
      <c r="J116" s="266"/>
      <c r="K116" s="266"/>
      <c r="L116" s="266"/>
      <c r="M116" s="266"/>
      <c r="N116" s="41">
        <f t="shared" si="1"/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</row>
    <row r="117" spans="1:26" ht="30.75" customHeight="1" x14ac:dyDescent="0.3">
      <c r="A117" s="5">
        <v>8</v>
      </c>
      <c r="B117" s="5">
        <v>1</v>
      </c>
      <c r="C117" s="10">
        <v>1</v>
      </c>
      <c r="D117" s="10">
        <v>1</v>
      </c>
      <c r="E117" s="30">
        <v>0</v>
      </c>
      <c r="F117" s="30">
        <v>0</v>
      </c>
      <c r="G117" s="7"/>
      <c r="H117" s="7"/>
      <c r="I117" s="266" t="s">
        <v>93</v>
      </c>
      <c r="J117" s="266"/>
      <c r="K117" s="266"/>
      <c r="L117" s="266"/>
      <c r="M117" s="266"/>
      <c r="N117" s="41">
        <f t="shared" si="1"/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0</v>
      </c>
      <c r="T117" s="61">
        <v>0</v>
      </c>
      <c r="U117" s="61">
        <v>0</v>
      </c>
      <c r="V117" s="61">
        <v>0</v>
      </c>
      <c r="W117" s="61">
        <v>0</v>
      </c>
      <c r="X117" s="61">
        <v>0</v>
      </c>
      <c r="Y117" s="61">
        <v>0</v>
      </c>
      <c r="Z117" s="61">
        <v>0</v>
      </c>
    </row>
    <row r="118" spans="1:26" ht="15.75" customHeight="1" x14ac:dyDescent="0.3">
      <c r="A118" s="5">
        <v>8</v>
      </c>
      <c r="B118" s="5">
        <v>1</v>
      </c>
      <c r="C118" s="10">
        <v>1</v>
      </c>
      <c r="D118" s="23">
        <v>5</v>
      </c>
      <c r="E118" s="30">
        <v>0</v>
      </c>
      <c r="F118" s="30">
        <v>0</v>
      </c>
      <c r="G118" s="7"/>
      <c r="H118" s="7"/>
      <c r="I118" s="267" t="s">
        <v>154</v>
      </c>
      <c r="J118" s="268"/>
      <c r="K118" s="268"/>
      <c r="L118" s="268"/>
      <c r="M118" s="269"/>
      <c r="N118" s="41">
        <f t="shared" si="1"/>
        <v>0</v>
      </c>
      <c r="O118" s="66">
        <v>0</v>
      </c>
      <c r="P118" s="66">
        <v>0</v>
      </c>
      <c r="Q118" s="66">
        <v>0</v>
      </c>
      <c r="R118" s="66">
        <v>0</v>
      </c>
      <c r="S118" s="66">
        <v>0</v>
      </c>
      <c r="T118" s="66">
        <v>0</v>
      </c>
      <c r="U118" s="66">
        <v>0</v>
      </c>
      <c r="V118" s="66">
        <v>0</v>
      </c>
      <c r="W118" s="66">
        <v>0</v>
      </c>
      <c r="X118" s="66">
        <v>0</v>
      </c>
      <c r="Y118" s="66">
        <v>0</v>
      </c>
      <c r="Z118" s="66">
        <v>0</v>
      </c>
    </row>
    <row r="119" spans="1:26" ht="34.5" customHeight="1" x14ac:dyDescent="0.3">
      <c r="A119" s="5">
        <v>8</v>
      </c>
      <c r="B119" s="5">
        <v>1</v>
      </c>
      <c r="C119" s="10">
        <v>1</v>
      </c>
      <c r="D119" s="23">
        <v>5</v>
      </c>
      <c r="E119" s="30">
        <v>0</v>
      </c>
      <c r="F119" s="30">
        <v>1</v>
      </c>
      <c r="G119" s="7"/>
      <c r="H119" s="15"/>
      <c r="I119" s="256" t="s">
        <v>94</v>
      </c>
      <c r="J119" s="256"/>
      <c r="K119" s="256"/>
      <c r="L119" s="256"/>
      <c r="M119" s="257"/>
      <c r="N119" s="41">
        <f t="shared" si="1"/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0</v>
      </c>
      <c r="W119" s="62">
        <v>0</v>
      </c>
      <c r="X119" s="62">
        <v>0</v>
      </c>
      <c r="Y119" s="62">
        <v>0</v>
      </c>
      <c r="Z119" s="62">
        <v>0</v>
      </c>
    </row>
    <row r="120" spans="1:26" ht="15.75" customHeight="1" x14ac:dyDescent="0.3">
      <c r="A120" s="5">
        <v>8</v>
      </c>
      <c r="B120" s="6" t="s">
        <v>14</v>
      </c>
      <c r="C120" s="11" t="s">
        <v>9</v>
      </c>
      <c r="D120" s="10">
        <v>0</v>
      </c>
      <c r="E120" s="30">
        <v>0</v>
      </c>
      <c r="F120" s="30">
        <v>0</v>
      </c>
      <c r="G120" s="65"/>
      <c r="H120" s="246" t="s">
        <v>95</v>
      </c>
      <c r="I120" s="247"/>
      <c r="J120" s="247"/>
      <c r="K120" s="247"/>
      <c r="L120" s="247"/>
      <c r="M120" s="248"/>
      <c r="N120" s="36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30" customHeight="1" x14ac:dyDescent="0.3">
      <c r="A121" s="6" t="s">
        <v>31</v>
      </c>
      <c r="B121" s="5">
        <v>2</v>
      </c>
      <c r="C121" s="10">
        <v>0</v>
      </c>
      <c r="D121" s="10">
        <v>1</v>
      </c>
      <c r="E121" s="30">
        <v>0</v>
      </c>
      <c r="F121" s="30">
        <v>0</v>
      </c>
      <c r="G121" s="7"/>
      <c r="H121" s="7"/>
      <c r="I121" s="255" t="s">
        <v>96</v>
      </c>
      <c r="J121" s="256"/>
      <c r="K121" s="256"/>
      <c r="L121" s="256"/>
      <c r="M121" s="257"/>
      <c r="N121" s="41">
        <f>SUM(O121:Z121)</f>
        <v>0</v>
      </c>
      <c r="O121" s="62">
        <v>0</v>
      </c>
      <c r="P121" s="62">
        <v>0</v>
      </c>
      <c r="Q121" s="62">
        <v>0</v>
      </c>
      <c r="R121" s="62">
        <v>0</v>
      </c>
      <c r="S121" s="62">
        <v>0</v>
      </c>
      <c r="T121" s="62">
        <v>0</v>
      </c>
      <c r="U121" s="62">
        <v>0</v>
      </c>
      <c r="V121" s="62">
        <v>0</v>
      </c>
      <c r="W121" s="62">
        <v>0</v>
      </c>
      <c r="X121" s="62">
        <v>0</v>
      </c>
      <c r="Y121" s="63">
        <v>0</v>
      </c>
      <c r="Z121" s="63">
        <v>0</v>
      </c>
    </row>
    <row r="122" spans="1:26" ht="42.75" customHeight="1" x14ac:dyDescent="0.3">
      <c r="A122" s="6" t="s">
        <v>31</v>
      </c>
      <c r="B122" s="5">
        <v>2</v>
      </c>
      <c r="C122" s="10">
        <v>0</v>
      </c>
      <c r="D122" s="10">
        <v>2</v>
      </c>
      <c r="E122" s="30">
        <v>0</v>
      </c>
      <c r="F122" s="30">
        <v>0</v>
      </c>
      <c r="G122" s="7"/>
      <c r="H122" s="7"/>
      <c r="I122" s="258" t="s">
        <v>97</v>
      </c>
      <c r="J122" s="259"/>
      <c r="K122" s="259"/>
      <c r="L122" s="259"/>
      <c r="M122" s="260"/>
      <c r="N122" s="41">
        <f t="shared" si="1"/>
        <v>0</v>
      </c>
      <c r="O122" s="62">
        <v>0</v>
      </c>
      <c r="P122" s="62">
        <v>0</v>
      </c>
      <c r="Q122" s="62">
        <v>0</v>
      </c>
      <c r="R122" s="62">
        <v>0</v>
      </c>
      <c r="S122" s="62">
        <v>0</v>
      </c>
      <c r="T122" s="62">
        <v>0</v>
      </c>
      <c r="U122" s="62">
        <v>0</v>
      </c>
      <c r="V122" s="62">
        <v>0</v>
      </c>
      <c r="W122" s="62">
        <v>0</v>
      </c>
      <c r="X122" s="62">
        <v>0</v>
      </c>
      <c r="Y122" s="64">
        <v>0</v>
      </c>
      <c r="Z122" s="64">
        <v>0</v>
      </c>
    </row>
    <row r="123" spans="1:26" ht="15.75" customHeight="1" x14ac:dyDescent="0.3">
      <c r="A123" s="6" t="s">
        <v>31</v>
      </c>
      <c r="B123" s="5">
        <v>3</v>
      </c>
      <c r="C123" s="10">
        <v>0</v>
      </c>
      <c r="D123" s="10">
        <v>0</v>
      </c>
      <c r="E123" s="30">
        <v>0</v>
      </c>
      <c r="F123" s="30">
        <v>0</v>
      </c>
      <c r="G123" s="65"/>
      <c r="H123" s="246" t="s">
        <v>98</v>
      </c>
      <c r="I123" s="247"/>
      <c r="J123" s="247"/>
      <c r="K123" s="247"/>
      <c r="L123" s="247"/>
      <c r="M123" s="248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5.75" customHeight="1" x14ac:dyDescent="0.3">
      <c r="A124" s="6" t="s">
        <v>31</v>
      </c>
      <c r="B124" s="6" t="s">
        <v>20</v>
      </c>
      <c r="C124" s="11" t="s">
        <v>9</v>
      </c>
      <c r="D124" s="10">
        <v>1</v>
      </c>
      <c r="E124" s="30">
        <v>0</v>
      </c>
      <c r="F124" s="30">
        <v>0</v>
      </c>
      <c r="G124" s="7"/>
      <c r="H124" s="7"/>
      <c r="I124" s="261" t="s">
        <v>155</v>
      </c>
      <c r="J124" s="262"/>
      <c r="K124" s="262"/>
      <c r="L124" s="262"/>
      <c r="M124" s="263"/>
      <c r="N124" s="41">
        <f t="shared" si="1"/>
        <v>0</v>
      </c>
      <c r="O124" s="52">
        <v>0</v>
      </c>
      <c r="P124" s="52">
        <v>0</v>
      </c>
      <c r="Q124" s="52">
        <v>0</v>
      </c>
      <c r="R124" s="52">
        <v>0</v>
      </c>
      <c r="S124" s="52">
        <v>0</v>
      </c>
      <c r="T124" s="52">
        <v>0</v>
      </c>
      <c r="U124" s="52">
        <v>0</v>
      </c>
      <c r="V124" s="52">
        <v>0</v>
      </c>
      <c r="W124" s="52">
        <v>0</v>
      </c>
      <c r="X124" s="52">
        <v>0</v>
      </c>
      <c r="Y124" s="52">
        <v>0</v>
      </c>
      <c r="Z124" s="52">
        <v>0</v>
      </c>
    </row>
    <row r="125" spans="1:26" ht="16.5" customHeight="1" x14ac:dyDescent="0.3">
      <c r="A125" s="6" t="s">
        <v>31</v>
      </c>
      <c r="B125" s="6" t="s">
        <v>20</v>
      </c>
      <c r="C125" s="11" t="s">
        <v>9</v>
      </c>
      <c r="D125" s="10">
        <v>2</v>
      </c>
      <c r="E125" s="30">
        <v>0</v>
      </c>
      <c r="F125" s="30">
        <v>0</v>
      </c>
      <c r="G125" s="7"/>
      <c r="H125" s="7"/>
      <c r="I125" s="261" t="s">
        <v>156</v>
      </c>
      <c r="J125" s="262"/>
      <c r="K125" s="262"/>
      <c r="L125" s="262"/>
      <c r="M125" s="263"/>
      <c r="N125" s="41">
        <f t="shared" si="1"/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  <c r="T125" s="52">
        <v>0</v>
      </c>
      <c r="U125" s="52">
        <v>0</v>
      </c>
      <c r="V125" s="52">
        <v>0</v>
      </c>
      <c r="W125" s="52">
        <v>0</v>
      </c>
      <c r="X125" s="52">
        <v>0</v>
      </c>
      <c r="Y125" s="52">
        <v>0</v>
      </c>
      <c r="Z125" s="52">
        <v>0</v>
      </c>
    </row>
    <row r="126" spans="1:26" ht="25.5" customHeight="1" x14ac:dyDescent="0.3">
      <c r="A126" s="5">
        <v>9</v>
      </c>
      <c r="B126" s="6" t="s">
        <v>9</v>
      </c>
      <c r="C126" s="11" t="s">
        <v>9</v>
      </c>
      <c r="D126" s="10">
        <v>0</v>
      </c>
      <c r="E126" s="30">
        <v>0</v>
      </c>
      <c r="F126" s="30">
        <v>0</v>
      </c>
      <c r="G126" s="264" t="s">
        <v>101</v>
      </c>
      <c r="H126" s="264"/>
      <c r="I126" s="265"/>
      <c r="J126" s="265"/>
      <c r="K126" s="265"/>
      <c r="L126" s="265"/>
      <c r="M126" s="265"/>
      <c r="N126" s="41">
        <f t="shared" si="1"/>
        <v>0</v>
      </c>
      <c r="O126" s="54">
        <v>0</v>
      </c>
      <c r="P126" s="54">
        <v>0</v>
      </c>
      <c r="Q126" s="54">
        <v>0</v>
      </c>
      <c r="R126" s="54">
        <v>0</v>
      </c>
      <c r="S126" s="54">
        <v>0</v>
      </c>
      <c r="T126" s="54">
        <v>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</v>
      </c>
    </row>
    <row r="127" spans="1:26" ht="15.75" customHeight="1" x14ac:dyDescent="0.3">
      <c r="A127" s="5">
        <v>0</v>
      </c>
      <c r="B127" s="6" t="s">
        <v>9</v>
      </c>
      <c r="C127" s="11" t="s">
        <v>9</v>
      </c>
      <c r="D127" s="10">
        <v>0</v>
      </c>
      <c r="E127" s="30">
        <v>0</v>
      </c>
      <c r="F127" s="30">
        <v>0</v>
      </c>
      <c r="G127" s="245" t="s">
        <v>102</v>
      </c>
      <c r="H127" s="245"/>
      <c r="I127" s="245"/>
      <c r="J127" s="245"/>
      <c r="K127" s="245"/>
      <c r="L127" s="245"/>
      <c r="M127" s="245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5.75" customHeight="1" x14ac:dyDescent="0.3">
      <c r="A128" s="5">
        <v>0</v>
      </c>
      <c r="B128" s="6" t="s">
        <v>11</v>
      </c>
      <c r="C128" s="11" t="s">
        <v>9</v>
      </c>
      <c r="D128" s="12">
        <v>0</v>
      </c>
      <c r="E128" s="30">
        <v>0</v>
      </c>
      <c r="F128" s="30">
        <v>0</v>
      </c>
      <c r="G128" s="65"/>
      <c r="H128" s="246" t="s">
        <v>103</v>
      </c>
      <c r="I128" s="247"/>
      <c r="J128" s="247"/>
      <c r="K128" s="247"/>
      <c r="L128" s="247"/>
      <c r="M128" s="248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5.75" customHeight="1" thickBot="1" x14ac:dyDescent="0.35">
      <c r="A129" s="19">
        <v>0</v>
      </c>
      <c r="B129" s="20" t="s">
        <v>11</v>
      </c>
      <c r="C129" s="35" t="s">
        <v>9</v>
      </c>
      <c r="D129" s="21">
        <v>1</v>
      </c>
      <c r="E129" s="30">
        <v>0</v>
      </c>
      <c r="F129" s="30">
        <v>0</v>
      </c>
      <c r="G129" s="22"/>
      <c r="H129" s="22"/>
      <c r="I129" s="249" t="s">
        <v>103</v>
      </c>
      <c r="J129" s="250"/>
      <c r="K129" s="250"/>
      <c r="L129" s="250"/>
      <c r="M129" s="251"/>
      <c r="N129" s="42">
        <f t="shared" si="1"/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6">
        <v>0</v>
      </c>
      <c r="U129" s="56">
        <v>0</v>
      </c>
      <c r="V129" s="56">
        <v>0</v>
      </c>
      <c r="W129" s="56">
        <v>0</v>
      </c>
      <c r="X129" s="56">
        <v>0</v>
      </c>
      <c r="Y129" s="56">
        <v>0</v>
      </c>
      <c r="Z129" s="56">
        <v>0</v>
      </c>
    </row>
    <row r="130" spans="1:26" ht="19.5" customHeight="1" thickBot="1" x14ac:dyDescent="0.35">
      <c r="A130" s="252" t="s">
        <v>104</v>
      </c>
      <c r="B130" s="253"/>
      <c r="C130" s="253"/>
      <c r="D130" s="253"/>
      <c r="E130" s="253"/>
      <c r="F130" s="253"/>
      <c r="G130" s="253"/>
      <c r="H130" s="253"/>
      <c r="I130" s="253"/>
      <c r="J130" s="253"/>
      <c r="K130" s="253"/>
      <c r="L130" s="253"/>
      <c r="M130" s="254"/>
      <c r="N130" s="38">
        <f>SUM(O130:Z130)</f>
        <v>0</v>
      </c>
      <c r="O130" s="38">
        <f t="shared" ref="O130:Z130" si="2">SUM(O3:O129)</f>
        <v>0</v>
      </c>
      <c r="P130" s="38">
        <f t="shared" si="2"/>
        <v>0</v>
      </c>
      <c r="Q130" s="39">
        <f t="shared" si="2"/>
        <v>0</v>
      </c>
      <c r="R130" s="39">
        <f t="shared" si="2"/>
        <v>0</v>
      </c>
      <c r="S130" s="39">
        <f t="shared" si="2"/>
        <v>0</v>
      </c>
      <c r="T130" s="39">
        <f t="shared" si="2"/>
        <v>0</v>
      </c>
      <c r="U130" s="39">
        <f t="shared" si="2"/>
        <v>0</v>
      </c>
      <c r="V130" s="39">
        <f t="shared" si="2"/>
        <v>0</v>
      </c>
      <c r="W130" s="39">
        <f t="shared" si="2"/>
        <v>0</v>
      </c>
      <c r="X130" s="39">
        <f t="shared" si="2"/>
        <v>0</v>
      </c>
      <c r="Y130" s="39">
        <f t="shared" si="2"/>
        <v>0</v>
      </c>
      <c r="Z130" s="39">
        <f t="shared" si="2"/>
        <v>0</v>
      </c>
    </row>
    <row r="131" spans="1:26" ht="18.75" customHeight="1" thickBot="1" x14ac:dyDescent="0.35">
      <c r="A131" s="242"/>
      <c r="B131" s="243"/>
      <c r="C131" s="243"/>
      <c r="D131" s="243"/>
      <c r="E131" s="244"/>
      <c r="F131" s="43" t="s">
        <v>157</v>
      </c>
      <c r="G131" s="44"/>
      <c r="H131" s="44"/>
      <c r="I131" s="44"/>
      <c r="J131" s="44"/>
      <c r="K131" s="44"/>
      <c r="L131" s="44"/>
      <c r="M131" s="44"/>
      <c r="N131" s="44"/>
      <c r="O131" s="44"/>
      <c r="P131" s="45"/>
    </row>
    <row r="132" spans="1:26" ht="18.75" customHeight="1" x14ac:dyDescent="0.3"/>
    <row r="139" spans="1:26" ht="18.75" customHeight="1" x14ac:dyDescent="0.3"/>
    <row r="141" spans="1:26" ht="18.75" customHeight="1" x14ac:dyDescent="0.3"/>
    <row r="146" ht="18.75" customHeight="1" x14ac:dyDescent="0.3"/>
    <row r="148" ht="18.75" customHeight="1" x14ac:dyDescent="0.3"/>
    <row r="150" ht="18.75" customHeight="1" x14ac:dyDescent="0.3"/>
    <row r="152" ht="18.75" customHeight="1" x14ac:dyDescent="0.3"/>
    <row r="154" ht="18.75" customHeight="1" x14ac:dyDescent="0.3"/>
    <row r="158" ht="18.75" customHeight="1" x14ac:dyDescent="0.3"/>
    <row r="159" ht="18.75" customHeight="1" x14ac:dyDescent="0.3"/>
    <row r="160" ht="18.75" customHeight="1" x14ac:dyDescent="0.3"/>
    <row r="163" ht="18.75" customHeight="1" x14ac:dyDescent="0.3"/>
    <row r="164" ht="18.75" customHeight="1" x14ac:dyDescent="0.3"/>
    <row r="165" ht="18.75" customHeight="1" x14ac:dyDescent="0.3"/>
    <row r="166" ht="18.75" customHeight="1" x14ac:dyDescent="0.3"/>
    <row r="171" ht="18.75" customHeight="1" x14ac:dyDescent="0.3"/>
    <row r="172" ht="18.75" customHeight="1" x14ac:dyDescent="0.3"/>
    <row r="191" ht="18.75" customHeight="1" x14ac:dyDescent="0.3"/>
    <row r="192" ht="18.75" customHeight="1" x14ac:dyDescent="0.3"/>
    <row r="205" ht="18.75" customHeight="1" x14ac:dyDescent="0.3"/>
    <row r="206" ht="18.75" customHeight="1" x14ac:dyDescent="0.3"/>
    <row r="217" ht="18.75" customHeight="1" x14ac:dyDescent="0.3"/>
    <row r="218" ht="18.75" customHeight="1" x14ac:dyDescent="0.3"/>
    <row r="220" ht="18.75" customHeight="1" x14ac:dyDescent="0.3"/>
    <row r="221" ht="18.75" customHeight="1" x14ac:dyDescent="0.3"/>
    <row r="222" ht="18.75" customHeight="1" x14ac:dyDescent="0.3"/>
    <row r="223" ht="18.75" customHeight="1" x14ac:dyDescent="0.3"/>
  </sheetData>
  <sheetProtection selectLockedCells="1"/>
  <mergeCells count="134">
    <mergeCell ref="I119:M119"/>
    <mergeCell ref="A1:E1"/>
    <mergeCell ref="G1:M2"/>
    <mergeCell ref="C2:D2"/>
    <mergeCell ref="E2:F2"/>
    <mergeCell ref="J9:M9"/>
    <mergeCell ref="J10:M10"/>
    <mergeCell ref="J11:M11"/>
    <mergeCell ref="G3:M3"/>
    <mergeCell ref="H4:M4"/>
    <mergeCell ref="I5:M5"/>
    <mergeCell ref="I6:M6"/>
    <mergeCell ref="H7:M7"/>
    <mergeCell ref="I8:M8"/>
    <mergeCell ref="I18:M18"/>
    <mergeCell ref="I19:M19"/>
    <mergeCell ref="I20:M20"/>
    <mergeCell ref="H21:M21"/>
    <mergeCell ref="I22:M22"/>
    <mergeCell ref="H23:M23"/>
    <mergeCell ref="I12:M12"/>
    <mergeCell ref="H13:M13"/>
    <mergeCell ref="I14:M14"/>
    <mergeCell ref="H15:M15"/>
    <mergeCell ref="I16:M16"/>
    <mergeCell ref="I17:M17"/>
    <mergeCell ref="H30:M30"/>
    <mergeCell ref="I31:M31"/>
    <mergeCell ref="G32:M32"/>
    <mergeCell ref="H33:M33"/>
    <mergeCell ref="I34:M34"/>
    <mergeCell ref="H35:M35"/>
    <mergeCell ref="I24:M24"/>
    <mergeCell ref="G25:M25"/>
    <mergeCell ref="G26:M26"/>
    <mergeCell ref="H27:M27"/>
    <mergeCell ref="I28:M28"/>
    <mergeCell ref="I29:M29"/>
    <mergeCell ref="I42:M42"/>
    <mergeCell ref="I43:M43"/>
    <mergeCell ref="I44:M44"/>
    <mergeCell ref="I45:M45"/>
    <mergeCell ref="I46:M46"/>
    <mergeCell ref="I47:M47"/>
    <mergeCell ref="I36:M36"/>
    <mergeCell ref="I37:M37"/>
    <mergeCell ref="I38:M38"/>
    <mergeCell ref="I39:M39"/>
    <mergeCell ref="I40:M40"/>
    <mergeCell ref="I41:M41"/>
    <mergeCell ref="I54:M54"/>
    <mergeCell ref="I55:M55"/>
    <mergeCell ref="I56:M56"/>
    <mergeCell ref="I57:M57"/>
    <mergeCell ref="H58:M58"/>
    <mergeCell ref="I59:M59"/>
    <mergeCell ref="H48:M48"/>
    <mergeCell ref="I49:M49"/>
    <mergeCell ref="I50:M50"/>
    <mergeCell ref="I51:M51"/>
    <mergeCell ref="I52:M52"/>
    <mergeCell ref="I53:M53"/>
    <mergeCell ref="G66:M66"/>
    <mergeCell ref="H67:M67"/>
    <mergeCell ref="I68:M68"/>
    <mergeCell ref="I69:M69"/>
    <mergeCell ref="I70:M70"/>
    <mergeCell ref="I71:M71"/>
    <mergeCell ref="I60:M60"/>
    <mergeCell ref="I61:M61"/>
    <mergeCell ref="I62:M62"/>
    <mergeCell ref="I63:M63"/>
    <mergeCell ref="H64:M64"/>
    <mergeCell ref="I65:M65"/>
    <mergeCell ref="G78:M78"/>
    <mergeCell ref="H79:M79"/>
    <mergeCell ref="I80:M80"/>
    <mergeCell ref="I81:M81"/>
    <mergeCell ref="I82:M82"/>
    <mergeCell ref="I83:M83"/>
    <mergeCell ref="I72:M72"/>
    <mergeCell ref="I73:M73"/>
    <mergeCell ref="H74:M74"/>
    <mergeCell ref="I75:M75"/>
    <mergeCell ref="I76:M76"/>
    <mergeCell ref="I77:M77"/>
    <mergeCell ref="I90:M90"/>
    <mergeCell ref="I91:M91"/>
    <mergeCell ref="I92:M92"/>
    <mergeCell ref="I93:M93"/>
    <mergeCell ref="H94:M94"/>
    <mergeCell ref="I95:M95"/>
    <mergeCell ref="I84:M84"/>
    <mergeCell ref="I85:M85"/>
    <mergeCell ref="I86:M86"/>
    <mergeCell ref="I87:M87"/>
    <mergeCell ref="I88:M88"/>
    <mergeCell ref="I89:M89"/>
    <mergeCell ref="I102:M102"/>
    <mergeCell ref="I103:M103"/>
    <mergeCell ref="I104:M104"/>
    <mergeCell ref="I105:M105"/>
    <mergeCell ref="G106:M106"/>
    <mergeCell ref="H107:M107"/>
    <mergeCell ref="H96:M96"/>
    <mergeCell ref="I97:M97"/>
    <mergeCell ref="G98:M98"/>
    <mergeCell ref="H99:M99"/>
    <mergeCell ref="I100:M100"/>
    <mergeCell ref="H101:M101"/>
    <mergeCell ref="N1:Z1"/>
    <mergeCell ref="A131:E131"/>
    <mergeCell ref="G127:M127"/>
    <mergeCell ref="H128:M128"/>
    <mergeCell ref="I129:M129"/>
    <mergeCell ref="A130:M130"/>
    <mergeCell ref="I121:M121"/>
    <mergeCell ref="I122:M122"/>
    <mergeCell ref="H123:M123"/>
    <mergeCell ref="I124:M124"/>
    <mergeCell ref="I125:M125"/>
    <mergeCell ref="G126:M126"/>
    <mergeCell ref="I114:M114"/>
    <mergeCell ref="I115:M115"/>
    <mergeCell ref="I116:M116"/>
    <mergeCell ref="I117:M117"/>
    <mergeCell ref="I118:M118"/>
    <mergeCell ref="H120:M120"/>
    <mergeCell ref="I108:M108"/>
    <mergeCell ref="I109:M109"/>
    <mergeCell ref="I110:M110"/>
    <mergeCell ref="I111:M111"/>
    <mergeCell ref="I112:M112"/>
    <mergeCell ref="I113:M113"/>
  </mergeCells>
  <pageMargins left="0.70866141732283472" right="0.43307086614173229" top="1.1811023622047245" bottom="0.74803149606299213" header="0.51181102362204722" footer="0.31496062992125984"/>
  <pageSetup paperSize="5" scale="82" orientation="landscape" r:id="rId1"/>
  <headerFooter>
    <oddHeader>&amp;CFORMATO PARA LA ESTIMACIÓN DE LOS IMPORTES POR RUBRO, TIPO, CLASE Y CONCEPTOS DE INGRESOS, CONTENIDOS EN LAS LEYES DE INGRESOS DE LOS MUNICIPIOS DE MICHOACÁN, DEBIDAMENTE ARMONIZADOS</oddHeader>
    <oddFooter>&amp;RPágina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CRI</vt:lpstr>
      <vt:lpstr>PI</vt:lpstr>
      <vt:lpstr>CALENDARIO</vt:lpstr>
      <vt:lpstr>CALENDARIO!Títulos_a_imprimir</vt:lpstr>
      <vt:lpstr>CRI!Títulos_a_imprimir</vt:lpstr>
      <vt:lpstr>PI!Títulos_a_imprimir</vt:lpstr>
    </vt:vector>
  </TitlesOfParts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NORMA CHAVEZ</dc:creator>
  <cp:lastModifiedBy>Tesoreria</cp:lastModifiedBy>
  <cp:revision/>
  <cp:lastPrinted>2022-09-19T20:41:28Z</cp:lastPrinted>
  <dcterms:created xsi:type="dcterms:W3CDTF">2012-07-23T14:55:16Z</dcterms:created>
  <dcterms:modified xsi:type="dcterms:W3CDTF">2023-09-13T20:07:41Z</dcterms:modified>
</cp:coreProperties>
</file>